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" sheetId="1" r:id="rId4"/>
    <sheet state="visible" name="COMP. PROPRIAS" sheetId="2" r:id="rId5"/>
  </sheets>
  <definedNames/>
  <calcPr/>
</workbook>
</file>

<file path=xl/sharedStrings.xml><?xml version="1.0" encoding="utf-8"?>
<sst xmlns="http://schemas.openxmlformats.org/spreadsheetml/2006/main" count="1276" uniqueCount="596">
  <si>
    <t>OBRA: REVITALIZAÇÃO DO ESPAÇO CULTURAL E DA PRAÇA CENTRAL DE PEDRO GOMES/MS</t>
  </si>
  <si>
    <t>DATA BASE - ONERADO</t>
  </si>
  <si>
    <t>BDI ONERADO</t>
  </si>
  <si>
    <t>TIPO DE OBRA: REFORMA</t>
  </si>
  <si>
    <t>SINAPI - JANEIRO/2024</t>
  </si>
  <si>
    <t>BDI DESONERADO</t>
  </si>
  <si>
    <t>ENDEREÇO: Rua Diamantino com Travessa São Francisco, com Rua Bela Vista e com Travessa Paraíba - PEDRO GOMES/MS</t>
  </si>
  <si>
    <t xml:space="preserve"> AGESUL - JANEIRO/2024</t>
  </si>
  <si>
    <t>.</t>
  </si>
  <si>
    <t>Item</t>
  </si>
  <si>
    <t>Código</t>
  </si>
  <si>
    <t>Banco</t>
  </si>
  <si>
    <t>Descrição</t>
  </si>
  <si>
    <t>Un.</t>
  </si>
  <si>
    <t>Quantidade</t>
  </si>
  <si>
    <t>Preço unit . Onerado</t>
  </si>
  <si>
    <t>Preço c/ BDI Onerado</t>
  </si>
  <si>
    <t>Valor total Onerado</t>
  </si>
  <si>
    <t>01</t>
  </si>
  <si>
    <t xml:space="preserve">SERVIÇOS GERAIS </t>
  </si>
  <si>
    <t>01.01</t>
  </si>
  <si>
    <t>0101001101</t>
  </si>
  <si>
    <t>AGESUL</t>
  </si>
  <si>
    <t>Placa de obra em chapa galvanizada nº 22, adesivada</t>
  </si>
  <si>
    <t>M²</t>
  </si>
  <si>
    <t>01.02</t>
  </si>
  <si>
    <t>104895</t>
  </si>
  <si>
    <t>SINAPI</t>
  </si>
  <si>
    <t>Composição paramétrica de execução de almoxarifado em canteiro de obras, fora da projeção da laje, em chapa de madeira compensada, não incluso mobiliário e equipamentos. Af_01/2024_pe</t>
  </si>
  <si>
    <t>01.03</t>
  </si>
  <si>
    <t>0101001126</t>
  </si>
  <si>
    <t>SINAPI - 99059 - LOCACAO CONVENCIONAL DE OBRA, UTILIZANDO 
GABARITO DE TABUAS CORRIDAS PONTALETADAS A CADA 2,00M -  
2 UTILIZACOES. AF_10/2018</t>
  </si>
  <si>
    <t>M</t>
  </si>
  <si>
    <t>01.04</t>
  </si>
  <si>
    <t>0101001131</t>
  </si>
  <si>
    <t>TAPUME COM TELHA TRAPEZOIDAL  EM ACO GALVANIZADO, 
ESP=0,50MM, ESTRUTURA EM MADEIRA NAO APARELHADA 
(REAPROVEITAMENTO DA TELHA DE 3X)</t>
  </si>
  <si>
    <t>01.05</t>
  </si>
  <si>
    <t xml:space="preserve"> 0101001136</t>
  </si>
  <si>
    <t>PORTAO PARA TAPUME COM TELHA TRAPEZOIDAL EM ACO 
GALVANIZADO,  ESP=0,5MM, EM ESTRUTURA DE MADEIRA, 
INCLUSIVE FERRAGENS (REAPROVEITAMENTO DA TELHA DE 3X)</t>
  </si>
  <si>
    <t>01.06</t>
  </si>
  <si>
    <t>0101001246</t>
  </si>
  <si>
    <t>BAIA DE RESIDUOS PARA ENTULHO CONSTRUCAO DESCOBERTA - 
MEDINDO (3,00X2,00)M - PAREDES EM CHAPA DE MADEIRA 
COMPENSADA 12MM H=1,10M, PISO EM TERRENO NATURAL 
FORTEMENTE APILOADO, PILARETE EM EUCALIPTO TRATADO 
15CM, CONFORME PROJETO</t>
  </si>
  <si>
    <t>UN</t>
  </si>
  <si>
    <t>02</t>
  </si>
  <si>
    <t>RETIRADAS DE ENTULHO PRAÇA</t>
  </si>
  <si>
    <t>02.01</t>
  </si>
  <si>
    <t>0201002160</t>
  </si>
  <si>
    <t>Carga manual de entulho em caçamba</t>
  </si>
  <si>
    <t>M³</t>
  </si>
  <si>
    <t>02.02</t>
  </si>
  <si>
    <t>0201002158</t>
  </si>
  <si>
    <t>Carga manual de entulho em caminhão basculante 6 m³</t>
  </si>
  <si>
    <t>02.03</t>
  </si>
  <si>
    <t>97914</t>
  </si>
  <si>
    <t>Transporte com caminhão basculante de 6 m³, em via urbana pavimentada, dmt até 30 km (unidade: m3xkm). Af_07/2020</t>
  </si>
  <si>
    <t>M³xKM</t>
  </si>
  <si>
    <t>03</t>
  </si>
  <si>
    <t>REFORMA DO TELHADO DO ESPAÇO CULTURAL</t>
  </si>
  <si>
    <t>03.01</t>
  </si>
  <si>
    <t xml:space="preserve">	0201002310</t>
  </si>
  <si>
    <t>REMOCAO DE CALHAS, RUFOS E CONDUTORES DE AGUAS PLUVIAIS, SEM REAPROVEITAMENTO</t>
  </si>
  <si>
    <t>03.02</t>
  </si>
  <si>
    <t>100434</t>
  </si>
  <si>
    <t>CALHA DE BEIRAL, SEMICIRCULAR DE PVC, DIAMETRO 125 MM, INCLUINDO CABECEIRAS, EMENDAS, BOCAIS, SUPORTES E VEDAÇÕES, EXCLUINDO CONDUTORES, INCLUSO TRANSPORTE VERTICAL. AF_07/2019</t>
  </si>
  <si>
    <t>03.03</t>
  </si>
  <si>
    <t>0901000137</t>
  </si>
  <si>
    <t>FORNECIMENTO, MONTAGEM E INSTALACAO DE ESTRUTURA
METALICA MULTIVIGA, COM LIGACAO SOLDADAS, INCLUSOS
PERFIS METALICOS, CHAPAS METALICAS, MAO DE OBRA E
TRANSPORTE COM GUINDALTO - FORNECIMENTO E INSTALACAO</t>
  </si>
  <si>
    <t>KG</t>
  </si>
  <si>
    <t>03.04</t>
  </si>
  <si>
    <t>100716</t>
  </si>
  <si>
    <t xml:space="preserve">JATEAMENTO ABRASIVO COM GRANALHA DE AÇO EM PERFIL METÁLICO EM FÁBRICA. AF_01/2020
</t>
  </si>
  <si>
    <t>03.05</t>
  </si>
  <si>
    <t>100761</t>
  </si>
  <si>
    <t>PINTURA COM TINTA ALQUÍDICA DE ACABAMENTO(ESMALTE SINTÉTICO FOSCO)PULVERIZADA SOBRE SUPERFÍCIES METÁLICAS(EXCETO PERFIL) EXECUTADO EM OBRA (02 DEMÃOS). AF_01/2020_PE</t>
  </si>
  <si>
    <t>03.06</t>
  </si>
  <si>
    <t>1601000115</t>
  </si>
  <si>
    <t>SINAPI - 96116 - FORRO EM REGUAS DE PVC, FRISADO, PARA
AMBIENTES COMERCIAIS, INCLUSIVE ESTRUTURA BIDIRECIONAL
DE FIXACAO. AF_08/2023_PS</t>
  </si>
  <si>
    <t>04</t>
  </si>
  <si>
    <t>CONSTRUÇÃO DE ESTACIONAMENTO E RAMPA DE ACESSO</t>
  </si>
  <si>
    <t>04.01</t>
  </si>
  <si>
    <t>0201002006</t>
  </si>
  <si>
    <t>Demolição manual de estrutura em concreto simples</t>
  </si>
  <si>
    <t>04.02</t>
  </si>
  <si>
    <t>101175</t>
  </si>
  <si>
    <t>Estaca broca de concreto, diâmetro de 30cm, escavação manual com trado concha, com armadura de arranque. Af_05/2020</t>
  </si>
  <si>
    <t>04.03</t>
  </si>
  <si>
    <t>96533</t>
  </si>
  <si>
    <t>Fabricação, montagem e desmontagem de fôrma para viga baldrame, em madeira serrada, e=25 mm, 2 utilizações. Af_06/2017</t>
  </si>
  <si>
    <t>04.04</t>
  </si>
  <si>
    <t>92760</t>
  </si>
  <si>
    <t>Armação de pilar ou viga de estrutura convencional de concreto armado utilizando aço ca-50 de 6,3 mm - montagem. Af_06/2022</t>
  </si>
  <si>
    <t>04.05</t>
  </si>
  <si>
    <t>92763</t>
  </si>
  <si>
    <t>Armação de pilar ou viga de estrutura convencional de concreto armado utilizando aço ca-50 de 12,5 mm - montagem. Af_06/2022</t>
  </si>
  <si>
    <t>04.06</t>
  </si>
  <si>
    <t>94965</t>
  </si>
  <si>
    <t>Concreto fck = 25mpa, traço 1:2,3:2,7 (em massa seca de cimento/ areia média/ brita 1) - preparo mecânico com betoneira 400 l. Af_05/2021</t>
  </si>
  <si>
    <t>04.07</t>
  </si>
  <si>
    <t>0601002015</t>
  </si>
  <si>
    <t>Armação em tela de aço soldada nervurada Q-138, aço CA-60, 4,2mm, malha 10x10cm</t>
  </si>
  <si>
    <t>04.08</t>
  </si>
  <si>
    <t>96624</t>
  </si>
  <si>
    <t>Lastro com material granular (pedra britada n.2), aplicado em pisos ou lajes sobre solo, espessura de *10 cm*. Af_08/2017</t>
  </si>
  <si>
    <t>04.09</t>
  </si>
  <si>
    <t>94265</t>
  </si>
  <si>
    <t>Guia (meio-fio) concreto, moldada in loco em trecho reto com extrusora, 15 cm base x 30 cm altura. Af_06/2016</t>
  </si>
  <si>
    <t>04.10</t>
  </si>
  <si>
    <t>102498</t>
  </si>
  <si>
    <t>Pintura de meio-fio com tinta branca a base de cal (caiação). Af_05/2021</t>
  </si>
  <si>
    <t>04.11</t>
  </si>
  <si>
    <t>RAMPA</t>
  </si>
  <si>
    <t>04.12</t>
  </si>
  <si>
    <t>102481</t>
  </si>
  <si>
    <t>CONCRETO FCK = 20MPA, TRAÇO 1:2,6:2,9 (EM MASSA SECA DE CIMENTO/ AREIA MÉDIA/ SEIXO ROLADO) - PREPARO MECÂNICO COM BETONEIRA 600 L. AF_05/2021</t>
  </si>
  <si>
    <t>04.13</t>
  </si>
  <si>
    <t>04.14</t>
  </si>
  <si>
    <t>04.15</t>
  </si>
  <si>
    <t>202327</t>
  </si>
  <si>
    <t>COMPOSIÇÃO/SBC</t>
  </si>
  <si>
    <t>FITA ANTIDERRAPANTE TOTAL WALK CORES DIVERSAS 50mmx5m</t>
  </si>
  <si>
    <t>05</t>
  </si>
  <si>
    <t>REFORMA DOS QUIOSQUES</t>
  </si>
  <si>
    <t>05.01</t>
  </si>
  <si>
    <t>0201002016</t>
  </si>
  <si>
    <t>SINAPI - 97655 - REMOCAO DE TRAMA METALICA PARA COBERTURA, DE FORMA MANUAL, SEM REAPROVEITAMENTO. AF_09/2023</t>
  </si>
  <si>
    <t>05.02</t>
  </si>
  <si>
    <t>0201002010</t>
  </si>
  <si>
    <t>SINAPI - 97647 - REMOCAO DE TELHAS DE FIBROCIMENTO
METALICA E CERAMICA, DE FORMA MANUAL, SEM
REAPROVEITAMENTO. AF_09/2023</t>
  </si>
  <si>
    <t>05.03</t>
  </si>
  <si>
    <t>97644</t>
  </si>
  <si>
    <t>REMOÇÃO DE PORTAS, DE FORMA MANUAL, SEM REAPROVEITAMENTO. AF_09/2023</t>
  </si>
  <si>
    <t>05.04</t>
  </si>
  <si>
    <t>103328</t>
  </si>
  <si>
    <t>Alvenaria de vedação de blocos cerâmicos furados na horizontal de 9x19x19 cm (espessura 9 cm) e argamassa de assentamento com preparo em betoneira. Af_12/2021</t>
  </si>
  <si>
    <t>05.05</t>
  </si>
  <si>
    <t>1501000102</t>
  </si>
  <si>
    <t>SINAPI - 87775 - EMBOCO OU MASSA UNICA EM ARGAMASSA 
TRACO 1:2:8, PREPARO MECANICO COM BETONEIRA 400 L, 
APLICADA MANUALMENTE EM PANOS DE FACHADA COM 
PRESENCA DE VAOS, ESPESSURA DE 25 MM. AF_08/2022</t>
  </si>
  <si>
    <t>05.06</t>
  </si>
  <si>
    <t>0901000133</t>
  </si>
  <si>
    <t>SINAPI - 92580 - TRAMA DE ACO COMPOSTA POR TERCAS PARA
TELHADOS DE ATE 2 AGUAS PARA TELHA ONDULADA DE
FIBROCIMENTO, METALICA, PLASTICA OU TERMOACUSTICA,
INCLUSO TRANSPORTE VERTICAL. AF_07/2019</t>
  </si>
  <si>
    <t>05.07</t>
  </si>
  <si>
    <t>1001000120</t>
  </si>
  <si>
    <t>SINAPI - 94207 - TELHAMENTO COM TELHA ONDULADA DE
FIBROCIMENTO E = 6 MM, COM RECOBRIMENTO LATERAL DE 1/4
DE ONDA PARA TELHADO COM INCLINACAO MAIOR QUE 10°, COM
ATE 2 AGUAS, INCLUSO ICAMENTO. AF_07/2019</t>
  </si>
  <si>
    <t>05.08</t>
  </si>
  <si>
    <t>100300</t>
  </si>
  <si>
    <t>CALHA EM PVC PARA AGUAS PLUVIAIS 125mm</t>
  </si>
  <si>
    <t>05.09</t>
  </si>
  <si>
    <t>100617</t>
  </si>
  <si>
    <t>VEDACAO DE CALHAS E RUFOS COM SILICONE</t>
  </si>
  <si>
    <t>05.10</t>
  </si>
  <si>
    <t>2001003023</t>
  </si>
  <si>
    <t>BANCADA DE GRANITO CINZA ANDORINHA, CORUMBA E OUTRO
EQUIVALENTES, ACABAMENTO COM BORDA 45o., FRONTAO COM
10CM, INCLUSO MAO FRANCESA</t>
  </si>
  <si>
    <t>05.11</t>
  </si>
  <si>
    <t>1101002010</t>
  </si>
  <si>
    <t>PORTA EM CHAPA VINCADA - 1 FOLHA, INCLUSIVE ACABAMENTO E
FERRAGENS - ANEXO A-045 (ESQ.)</t>
  </si>
  <si>
    <t>05.12</t>
  </si>
  <si>
    <t>05.13</t>
  </si>
  <si>
    <t>88489</t>
  </si>
  <si>
    <t>PINTURA DE PISO COM TINTA EPÓXI, APLICAÇÃO MANUAL, 2 DEMÃOS, INCLUSO PRIMER EPÓXI. AF_05/2021</t>
  </si>
  <si>
    <t>05.14</t>
  </si>
  <si>
    <t>1901003010</t>
  </si>
  <si>
    <t>Pintura com fundo preparador em paredes e tetos (superfícies velhas) em 1(uma) demão</t>
  </si>
  <si>
    <t>05.15</t>
  </si>
  <si>
    <t>Pintura látex acrílica premium, aplicação manual em paredes, duas demãos. Af_04/2023</t>
  </si>
  <si>
    <t>06</t>
  </si>
  <si>
    <t>RESTAURAÇÃO DE CALÇADAS EXISTENTES</t>
  </si>
  <si>
    <t>06.01</t>
  </si>
  <si>
    <t>1301006094</t>
  </si>
  <si>
    <t>GRELHA EM FERRO REMOVIVEL, CONTORNO EM FERRO
CANTONEIRA DE 3/4" X 1/8" E FERRO PERFIL LAMINADO "T" 3/4" X
1/8", MODULO (0,40 X 1,00)M, INCLUSIVE FUNDO ANTICORROSIVO -
ANEXO H-090</t>
  </si>
  <si>
    <t>06.02</t>
  </si>
  <si>
    <t>1701000100</t>
  </si>
  <si>
    <t>Apiloamento de solo, para recebimento de lastro, com maço de 30 kg</t>
  </si>
  <si>
    <t>06.03</t>
  </si>
  <si>
    <t>06.04</t>
  </si>
  <si>
    <t>06.05</t>
  </si>
  <si>
    <t>Armação em tela de aço soldada nervurada Q-138, aço CA-60, 4,2mm, malha 10x10cm*</t>
  </si>
  <si>
    <t>06.06</t>
  </si>
  <si>
    <t xml:space="preserve"> 0701000102</t>
  </si>
  <si>
    <t>REGULARIZACAO DE SUPERFICIE, COM ARGAMASSA DE CIMENTO 
E AREIA NO TRACO 1:3, ESPESSURA 2 CM</t>
  </si>
  <si>
    <t>07</t>
  </si>
  <si>
    <t>PLAYGROUND</t>
  </si>
  <si>
    <t>07.01</t>
  </si>
  <si>
    <t>CPU01</t>
  </si>
  <si>
    <t>COMPOSIÇÃO</t>
  </si>
  <si>
    <t>Gangorra</t>
  </si>
  <si>
    <t>07.02</t>
  </si>
  <si>
    <t>CPU02</t>
  </si>
  <si>
    <t>Carrossel</t>
  </si>
  <si>
    <t>07.03</t>
  </si>
  <si>
    <t>CPU03</t>
  </si>
  <si>
    <t>Balanço Teen</t>
  </si>
  <si>
    <t>07.04</t>
  </si>
  <si>
    <t>CPU04</t>
  </si>
  <si>
    <t>Cama Elástica BOX (malha circular D1) - Medidas: Diâmetro: 1,00m  - Material: Estrutura em aço zincado</t>
  </si>
  <si>
    <t>07.05</t>
  </si>
  <si>
    <t>CPU05</t>
  </si>
  <si>
    <t>Desenho de piso - Amarelinha quadrada</t>
  </si>
  <si>
    <t>07.06</t>
  </si>
  <si>
    <t>CPU06</t>
  </si>
  <si>
    <t>Desenho de piso - Mãos no chao</t>
  </si>
  <si>
    <t>07.07</t>
  </si>
  <si>
    <t>CPU07</t>
  </si>
  <si>
    <t>Morrão Planalto P + 2 escorregadores e um túnel de fibra de vidro</t>
  </si>
  <si>
    <t>07.08</t>
  </si>
  <si>
    <t>CPU08</t>
  </si>
  <si>
    <t>Piso Emborrachado EPDM c/ Resina Aromática  - 6mm (Incluso mão de obra e demais aplicações no piso)</t>
  </si>
  <si>
    <t>07.09</t>
  </si>
  <si>
    <t xml:space="preserve">Frete (Acomodação e Deslocamento)
</t>
  </si>
  <si>
    <t>08</t>
  </si>
  <si>
    <t>REFORMA DOS BANHEIROS</t>
  </si>
  <si>
    <t>08.01</t>
  </si>
  <si>
    <t>0201002102</t>
  </si>
  <si>
    <t>Remoção de esquadria metálica sem reaproveitamento</t>
  </si>
  <si>
    <t>08.02</t>
  </si>
  <si>
    <t>08.03</t>
  </si>
  <si>
    <t>08.04</t>
  </si>
  <si>
    <t>0201002331</t>
  </si>
  <si>
    <t>SINAPI - 97633 - DEMOLICAO DE REVESTIMENTO CERAMICO, DE 
FORMA MANUAL, SEM REAPROVEITAMENTO. AF_09/2023</t>
  </si>
  <si>
    <t>08.05</t>
  </si>
  <si>
    <t xml:space="preserve"> 0201002333</t>
  </si>
  <si>
    <t>DEMOLICAO MANUAL DE PISO CERAMICO, SEM 
REAPROVEITAMENTO</t>
  </si>
  <si>
    <t>08.06</t>
  </si>
  <si>
    <t>97622</t>
  </si>
  <si>
    <t>Demolição de alvenaria de bloco furado, de forma manual, sem reaproveitamento. Af_12/2017</t>
  </si>
  <si>
    <t>08.07</t>
  </si>
  <si>
    <t>0201002140</t>
  </si>
  <si>
    <t>SINAPI - 97663 - REMOCAO DE LOUCAS, DE FORMA MANUAL, SEM REAPROVEITAMENTO. AF_09/2023</t>
  </si>
  <si>
    <t>08.08</t>
  </si>
  <si>
    <t>08.09</t>
  </si>
  <si>
    <t>1501000104</t>
  </si>
  <si>
    <t>SINAPI - 87531 - EMBOCO, P/ RECEBIMENTO DE CERAMICA, EM 
ARGAMASSA TRACO 1:2:8, PREPARO MECANICO COM BETONEIRA 
400L, APLICADO MANUALMENTE EM FACES INTERNAS DE 
PAREDES, PARA AMBIENTE COM AREA ENTRE 5M2 E 10M2, 
ESPESSURA DE 20MM, COM EXECUCAO DE TALISCA</t>
  </si>
  <si>
    <t>08.10</t>
  </si>
  <si>
    <t>92580</t>
  </si>
  <si>
    <t>TRAMA DE AÇO COMPOSTA POR TERÇAS PARA TELHADOS DE ATÉ 2 ÁGUAS PARA TELHA ONDULADA DE FIBROCIMENTO, METÁLICA, PLÁSTICA OU TERMOACÚSTICA, INCLUSO TRANSPORTE VERTICAL. AF_07/2019</t>
  </si>
  <si>
    <t>08.11</t>
  </si>
  <si>
    <t>08.12</t>
  </si>
  <si>
    <t>08.13</t>
  </si>
  <si>
    <t>08.14</t>
  </si>
  <si>
    <t>87248</t>
  </si>
  <si>
    <t>Revestimento cerâmico para piso com placas tipo esmaltada extra de dimensões 35x35 cm aplicada em ambientes de área maior que 10 m2. Af_02/2023_pe</t>
  </si>
  <si>
    <t>08.15</t>
  </si>
  <si>
    <t>1501000108</t>
  </si>
  <si>
    <t>REVESTIMENTO DE PAREDE CERAMICO, PLACAS DE (30 X 60)CM, 
LINHA WHITE PLAIN, BORDA BOLD DA PORTINARI OU SIMILAR, 
ASSENTADO COM ARGAMASSA COLANTE EM PO (CIMENTCOLA, 
QUARTZOLIT OU SIMILAR), INCL. REJUNTE L FLEX DA PORTOCOL 
OU SIMILAR</t>
  </si>
  <si>
    <t>08.16</t>
  </si>
  <si>
    <t>08.17</t>
  </si>
  <si>
    <t>1101002012</t>
  </si>
  <si>
    <t>PORTA EM ACO DE ABRIR TIPO VENEZIANA COM BATENTE, FIXADA
COM PARAFUSOS - FORNECIMENTO E INSTALACAO</t>
  </si>
  <si>
    <t>08.18</t>
  </si>
  <si>
    <t>94559</t>
  </si>
  <si>
    <t>JANELA DE ACO TIPO BASCULANTE PARA VIDROS,
COM BATENTE, FERRAGENS E PINTURA ANTICORROSIVA.
EXCLUSIVE VIDROS, ACABAMENTO, ALIZAR E CONTRAMARCO.
FORNECIMENTO E INSTALACAO.</t>
  </si>
  <si>
    <t>08.19</t>
  </si>
  <si>
    <t>08.20</t>
  </si>
  <si>
    <t>1301002002</t>
  </si>
  <si>
    <t>SINAPI - 86932 - VASO SANITARIO SIFONADO COM CAIXA 
ACOPLADA LOUCA BRANCA - PADRAO MEDIO, INCLUSO ENGATE 
FLEXIVEL EM METAL CROMADO, 1/2  X 40CM - FORNECIMENTO E 
INSTALACAO. AF_01/2020</t>
  </si>
  <si>
    <t>08.21</t>
  </si>
  <si>
    <t>1301002019</t>
  </si>
  <si>
    <t>SINAPI - 86943 - LAVATORIO LOUCA BRANCA SUSPENSO, 29,5 X
39CM OU EQUIVALENTE, PADRAO POPULAR, INCLUSO SIFAO
FLEXIVEL EM PVC, VALVULA E ENGATE FLEXIVEL 30CM EM
PLASTICO E TORNEIRA CROMADA DE MESA, PADRAO POPULAR -
FORNECIMENTO E INSTALACAO. AF_01/2020</t>
  </si>
  <si>
    <t>08.22</t>
  </si>
  <si>
    <t xml:space="preserve"> 1301002014</t>
  </si>
  <si>
    <t>MICTORIO SIFONADO DE LOUCA BRANCA, DA CELITE OU SIMILAR, 
COM PERTENCES, INCLUSIVE VALVULA C/ FECHAMENTO 
AUTOMATICO, L.C., ANTIVANDALISMO PRESSMATIC MICTORIO 
COD. 17015006 DA DOCOL OU SIMILAR</t>
  </si>
  <si>
    <t>08.23</t>
  </si>
  <si>
    <t>2001003005</t>
  </si>
  <si>
    <t>SINAPI - 102253 - DIVISORIA SANITARIA, TIPO CABINE, EM GRANITO
CINZA POLIDO, ESP = 3CM, ASSENTADO COM ARGAMASSA
COLANTE AC III-E, EXCLUSIVE FERRAGENS. AF_01/2021</t>
  </si>
  <si>
    <t>08.24</t>
  </si>
  <si>
    <t xml:space="preserve">	95544</t>
  </si>
  <si>
    <t>PAPELEIRA DE PAREDE EM METAL CROMADO SEM TAMPA, INCLUSO FIXAÇÃO. AF_01/2020</t>
  </si>
  <si>
    <t>08.25</t>
  </si>
  <si>
    <t>95545</t>
  </si>
  <si>
    <t>SABONETEIRA DE PAREDE EM METAL CROMADO, INCLUSO FIXAÇÃO. AF_01/2020</t>
  </si>
  <si>
    <t>08.26</t>
  </si>
  <si>
    <t>022413</t>
  </si>
  <si>
    <t>REMOCAO E RASPAGEM DE PINTURA A CAL</t>
  </si>
  <si>
    <t>08.27</t>
  </si>
  <si>
    <t>08.28</t>
  </si>
  <si>
    <t>ÁGUA FRIA E ESGOTO DOS BANHEIROS EXISTENTES</t>
  </si>
  <si>
    <t>08.29</t>
  </si>
  <si>
    <t>1301003230</t>
  </si>
  <si>
    <t>SINAPI - 89987 - REGISTRO DE GAVETA BRUTO, LATAO, ROSCAVEL, 
3/4", COM ACABAMENTO E CANOPLA CROMADOS - FORNECIMENTO 
E INSTALACAO. AF_08/2021</t>
  </si>
  <si>
    <t>08.30</t>
  </si>
  <si>
    <t xml:space="preserve"> 1301003220</t>
  </si>
  <si>
    <t>SINAPI - 89985 - REGISTRO DE PRESSAO BRUTO, LATAO, 
ROSCAVEL, 3/4", COM ACABAMENTO E CANOPLA CROMADOS - 
FORNECIMENTO E INSTALACAO. AF_08/2021</t>
  </si>
  <si>
    <t>08.31</t>
  </si>
  <si>
    <t xml:space="preserve"> 1301001102</t>
  </si>
  <si>
    <t>SINAPI - 89385 - LUVA SOLDAVEL E COM ROSCA, PVC, SOLDAVEL, 
DN 25MM X 3/4 , INSTALADO EM RAMAL OU SUB-RAMAL DE AGUA - 
FORNECIMENTO E INSTALACAO. AF_06/2022</t>
  </si>
  <si>
    <t>08.32</t>
  </si>
  <si>
    <t xml:space="preserve"> 1301001099</t>
  </si>
  <si>
    <t>SINAPI - 89383 - ADAPTADOR CURTO COM BOLSA E ROSCA PARA 
REGISTRO, PVC, SOLDAVEL, DN 25MM X 3/4 , INSTALADO EM 
RAMAL OU SUB-RAMAL DE AGUA - FORNECIMENTO E INSTALACAO. 
AF_06/2022</t>
  </si>
  <si>
    <t>08.33</t>
  </si>
  <si>
    <t xml:space="preserve"> 1301001072</t>
  </si>
  <si>
    <t>SINAPI - 89366 - JOELHO 90 GRAUS COM BUCHA DE LATAO, PVC, 
SOLDAVEL, DN 25MM, X 3/4  INSTALADO EM RAMAL OU SUB-RAMAL 
DE AGUA - FORNECIMENTO E INSTALACAO. AF_06/202</t>
  </si>
  <si>
    <t>08.34</t>
  </si>
  <si>
    <t>1301001060</t>
  </si>
  <si>
    <t>TUBO PVC SOLDAVEL AGUA FRIA DN 25MM, INCLUSIVE CONEXOES - FORNECIMENTO E INSTALACAO</t>
  </si>
  <si>
    <t>08.35</t>
  </si>
  <si>
    <t>52070</t>
  </si>
  <si>
    <t>TUBO PVC SOLDAVEL 20mm</t>
  </si>
  <si>
    <t>08.36</t>
  </si>
  <si>
    <t>52223</t>
  </si>
  <si>
    <t>TE PVC SOLDAVEL 25mm</t>
  </si>
  <si>
    <t>08.37</t>
  </si>
  <si>
    <t>52233</t>
  </si>
  <si>
    <t>JOELHO 90 REDUCAO PVC SOLDA/ROSCA DE LATAO 25mmx1/2"</t>
  </si>
  <si>
    <t>08.38</t>
  </si>
  <si>
    <t>53312</t>
  </si>
  <si>
    <t>CURVA 45 PVC ESGOTO 40mm</t>
  </si>
  <si>
    <t>08.39</t>
  </si>
  <si>
    <t>1301005016</t>
  </si>
  <si>
    <t>SINAPI - 89724 - JOELHO 90 GRAUS, PVC, SERIE NORMAL, ESGOTO 
PREDIAL, DN 40 MM, JUNTA SOLDAVEL, FORNECIDO E INSTALADO 
EM RAMAL DE DESCARGA OU RAMAL DE ESGOTO SANITARIO. 
AF_08/2022</t>
  </si>
  <si>
    <t>08.40</t>
  </si>
  <si>
    <t>54050</t>
  </si>
  <si>
    <t>TUBO PVC ESGOTO 40mm</t>
  </si>
  <si>
    <t>08.41</t>
  </si>
  <si>
    <t>54051</t>
  </si>
  <si>
    <t>TUBO PVC ESGOTO 50mm</t>
  </si>
  <si>
    <t>08.42</t>
  </si>
  <si>
    <t>1301005013</t>
  </si>
  <si>
    <t>SINAPI - 89728 - CURVA CURTA 90 GRAUS, PVC, SERIE NORMAL, 
ESGOTO PREDIAL, DN 40 MM, JUNTA SOLDAVEL, FORNECIDO E 
INSTALADO EM RAMAL DE DESCARGA OU RAMAL DE ESGOTO 
SANITARIO. AF_08/2022</t>
  </si>
  <si>
    <t>08.43</t>
  </si>
  <si>
    <t>1301005159</t>
  </si>
  <si>
    <t>Caixa sifonada (Tigre, Fortilit ou similar) com porta grelha de PVC nas dimensões de (150 x 150 x 50)mm</t>
  </si>
  <si>
    <t>08.44</t>
  </si>
  <si>
    <t xml:space="preserve"> 1301004043</t>
  </si>
  <si>
    <t>SIFAO TIPO COPO COM CORPO FLEXIVEL DE 1" X 1 1/2" EM PVC 
CROMADO - FORNECIMENTO E INSTALACAO</t>
  </si>
  <si>
    <t>08.45</t>
  </si>
  <si>
    <t>1301005206</t>
  </si>
  <si>
    <t>CAIXA ENTERRADA HIDRAULICA RETANGULAR EM ALVENARIA 
COM TIJOLOS CERAMICOS MACICOS, DIMENSOES INTERNAS: 
0,6X0,6X0,6 M PARA REDE DE ESGOTO, INCLUSO TAMPAO DE 
FERRO FUNDIDO</t>
  </si>
  <si>
    <t>08.46</t>
  </si>
  <si>
    <t>190416</t>
  </si>
  <si>
    <t>SIFAO CROMADO PARA MICTORIO</t>
  </si>
  <si>
    <t>08.47</t>
  </si>
  <si>
    <t>53314</t>
  </si>
  <si>
    <t>CURVA 45 PVC ESGOTO LONGA 50mm</t>
  </si>
  <si>
    <t>08.48</t>
  </si>
  <si>
    <t xml:space="preserve"> 1301005057</t>
  </si>
  <si>
    <t>SINAPI - 89803 - CURVA CURTA 90 GRAUS, PVC, SERIE NORMAL, 
ESGOTO PREDIAL, DN 50 MM, JUNTA ELASTICA, FORNECIDO E 
INSTALADO EM PRUMADA DE ESGOTO SANITARIO OU 
VENTILACAO. AF_08/2022</t>
  </si>
  <si>
    <t>08.49</t>
  </si>
  <si>
    <t>1301005069</t>
  </si>
  <si>
    <t>SINAPI - 89801 - JOELHO 90 GRAUS, PVC, SERIE NORMAL, ESGOTO 
PREDIAL, DN 50 MM, JUNTA ELASTICA, FORNECIDO E INSTALADO 
EM PRUMADA DE ESGOTO SANITARIO OU VENTILACAO. AF_08/2022</t>
  </si>
  <si>
    <t>08.50</t>
  </si>
  <si>
    <t>53417</t>
  </si>
  <si>
    <t>JUNCAO SIMPLES PVC ESGOTO 40x40mm</t>
  </si>
  <si>
    <t>08.51</t>
  </si>
  <si>
    <t xml:space="preserve"> 1301005090</t>
  </si>
  <si>
    <t>SINAPI - 89827 - JUNCAO SIMPLES, PVC, SERIE NORMAL, ESGOTO 
PREDIAL, DN 50 X 50 MM, JUNTA ELASTICA, FORNECIDO E 
INSTALADO EM PRUMADA DE ESGOTO SANITARIO OU 
VENTILACAO. AF_08/2022</t>
  </si>
  <si>
    <t>08.52</t>
  </si>
  <si>
    <t>1301005076</t>
  </si>
  <si>
    <t>SINAPI - 89778 - LUVA SIMPLES, PVC, SERIE NORMAL, ESGOTO 
PREDIAL, DN 100 MM, JUNTA ELASTICA, FORNECIDO E INSTALADO 
EM RAMAL DE DESCARGA OU RAMAL DE ESGOTO SANITARIO. 
AF_08/2022</t>
  </si>
  <si>
    <t>08.53</t>
  </si>
  <si>
    <t xml:space="preserve"> 1301005074</t>
  </si>
  <si>
    <t>SINAPI - 89813 - LUVA SIMPLES, PVC, SERIE NORMAL, ESGOTO 
PREDIAL, DN 50 MM, JUNTA ELASTICA, FORNECIDO E INSTALADO 
EM PRUMADA DE ESGOTO SANITARIO OU VENTILACAO. AF_08/2022</t>
  </si>
  <si>
    <t>08.54</t>
  </si>
  <si>
    <t>1301006052</t>
  </si>
  <si>
    <t>TUBO DE PVC RIGIDO, (DA TIGRE, FORTILIT OU SIMILAR), NO(S) 
DIAMETRO(S):100MM</t>
  </si>
  <si>
    <t>09</t>
  </si>
  <si>
    <t>BANHEIRO NOVO</t>
  </si>
  <si>
    <t>ESTRUTURAS E REVESTIMENTOS</t>
  </si>
  <si>
    <t>09.01</t>
  </si>
  <si>
    <t>0301000104</t>
  </si>
  <si>
    <t>SINAPI - 101173 - ESTACA BROCA DE CONCRETO, DIAMETRO DE 
20CM, ESCAVACAO MANUAL COM TRADO CONCHA, COM 
ARMADURA DE ARRANQUE. AF_05/2020</t>
  </si>
  <si>
    <t>09.02</t>
  </si>
  <si>
    <t>95601</t>
  </si>
  <si>
    <t>ARRASAMENTO MECANICO DE ESTACA DE CONCRETO ARMADO, DIAMETROS DE ATÉ 40 CM. AF_05/2021</t>
  </si>
  <si>
    <t>09.03</t>
  </si>
  <si>
    <t>96523</t>
  </si>
  <si>
    <t>ESCAVAÇÃO MANUAL PARA BLOCO DE COROAMENTO OU SAPATA (INCLUINDO ESCAVAÇÃO PARA COLOCAÇÃO DE FÔRMAS). AF_01/2024</t>
  </si>
  <si>
    <t>09.04</t>
  </si>
  <si>
    <t>96537</t>
  </si>
  <si>
    <t>FABRICAÇÃO, MONTAGEM E DESMONTAGEM DE FÔRMA PARA BLOCO DE COROAMENTO, EM CHAPA DE MADEIRA COMPENSADA RESINADA, E=17 MM, 2 UTILIZAÇÕES. AF_01/2024</t>
  </si>
  <si>
    <t>09.05</t>
  </si>
  <si>
    <t>96557</t>
  </si>
  <si>
    <t>CONCRETAGEM DE BLOCO DE COROAMENTO OU VIGA BALDRAME, FCK 30 MPA, COM USO DE BOMBA - LANÇAMENTO, ADENSAMENTO E ACABAMENTO. AF_01/2024</t>
  </si>
  <si>
    <t>09.06</t>
  </si>
  <si>
    <t>1701000102</t>
  </si>
  <si>
    <t>CONTRAPISO EM CONCRETO FCK=15MPa, TRACO 1:3,4:3,5 
(CIMENTO, AREIA MEDIA E BRITA 1), ESPESSURA DE 5CM</t>
  </si>
  <si>
    <t>09.07</t>
  </si>
  <si>
    <t>09.08</t>
  </si>
  <si>
    <t>0601003162</t>
  </si>
  <si>
    <t>LAJE PRE-FABRICADA TRELICADA BETA 12 FORRO/PISO, 
CAPA=4CM EM CONCRETO FCK=25,0 MPA, CONTROLE B, 
CONS=0,052M3/M2, PREENCHIMENTO EPS/CERAMICA, INTEREIXO 
42CM, SOBRECARGA=200KG/M2, VAOS ATE 4,60M, (EXCLUSIVE 
ESCORAMENTO E FERRAGENS)</t>
  </si>
  <si>
    <t>09.09</t>
  </si>
  <si>
    <t>09.10</t>
  </si>
  <si>
    <t>101792</t>
  </si>
  <si>
    <t>ESCORAMENTO DE FÔRMAS DE LAJE EM MADEIRA NÃO APARELHADA, PÉ-DIREITO SIMPLES, INCLUSO TRAVAMENTO, 4 UTILIZAÇÕES. AF_09/2020</t>
  </si>
  <si>
    <t>09.11</t>
  </si>
  <si>
    <t>87894</t>
  </si>
  <si>
    <t>Chapisco aplicado em alvenaria (sem presença de vãos) e estruturas de concreto de fachada, com colher de pedreiro. Argamassa traço 1:3 com preparo em betoneira 400l. Af_10/2022</t>
  </si>
  <si>
    <t>09.12</t>
  </si>
  <si>
    <t>87792</t>
  </si>
  <si>
    <t>Emboço ou massa única em argamassa traço 1:2:8, preparo mecânico com betoneira 400 l, aplicada manualmente em panos cegos de fachada (sem presença de vãos), espessura de 25 mm. Af_08/2022</t>
  </si>
  <si>
    <t>09.13</t>
  </si>
  <si>
    <t>87535</t>
  </si>
  <si>
    <t>Emboço, para recebimento de cerâmica, em argamassa traço 1:2:8, preparo mecânico com betoneira 400l, aplicado manualmente em faces internas de paredes, para ambiente com área maior que 10m², espessura de 20mm, com execução de taliscas. Af_06/2014</t>
  </si>
  <si>
    <t>09.14</t>
  </si>
  <si>
    <t>09.15</t>
  </si>
  <si>
    <t>87273</t>
  </si>
  <si>
    <t>Revestimento cerâmico para paredes internas com placas tipo esmaltada extra de dimensões 33x45 cm aplicadas na altura inteira das paredes. Af_02/2023_pe</t>
  </si>
  <si>
    <t>09.16</t>
  </si>
  <si>
    <t>1501000101</t>
  </si>
  <si>
    <t>SINAPI - 87529 - MASSA UNICA, PARA RECEBIMENTO DE PINTURA, 
EM ARGAMASSA TRACO 1:2:8, PREPARO MECANICO COM 
BETONEIRA 400L, APLICADA MANUALMENTE EM FACES INTERNAS 
DE PAREDES, ESPESSURA DE 20MM, COM EXECUCAO DE 
TALISCAS. AF_06/2014</t>
  </si>
  <si>
    <t>09.17</t>
  </si>
  <si>
    <t>09.18</t>
  </si>
  <si>
    <t>09.19</t>
  </si>
  <si>
    <t>09.20</t>
  </si>
  <si>
    <t>09.21</t>
  </si>
  <si>
    <t>Janela de aço tipo basculante para vidros, com batente, ferragens e pintura anticorrosiva. Exclusive vidros, acabamento, alizar e contramarco. Fornecimento e instalação. Af_12/2019</t>
  </si>
  <si>
    <t>09.22</t>
  </si>
  <si>
    <t>Porta em chapa vincada - 1 folha, inclusive acabamento e ferragens - anexo A-045 (Esq.)</t>
  </si>
  <si>
    <t>09.23</t>
  </si>
  <si>
    <t>INSTALAÇÕES HIDROSSANITÁRIAS DO BANHEIRO NOVO</t>
  </si>
  <si>
    <t>09.24</t>
  </si>
  <si>
    <t>09.25</t>
  </si>
  <si>
    <t>09.26</t>
  </si>
  <si>
    <t>09.27</t>
  </si>
  <si>
    <t>09.28</t>
  </si>
  <si>
    <t>09.29</t>
  </si>
  <si>
    <t>1301001074</t>
  </si>
  <si>
    <t>SINAPI - 90373 - JOELHO 90 GRAUS COM BUCHA DE LATAO, PVC, 
SOLDAVEL, DN 25MM, X 1/2  INSTALADO EM RAMAL OU SUB-RAMAL 
DE AGUA - FORNECIMENTO E INSTALACAO. AF_06/2022</t>
  </si>
  <si>
    <t>09.30</t>
  </si>
  <si>
    <t>52478</t>
  </si>
  <si>
    <t>UNIAO PVC SOLDAVEL 25mm</t>
  </si>
  <si>
    <t>09.31</t>
  </si>
  <si>
    <t>09.32</t>
  </si>
  <si>
    <t>09.33</t>
  </si>
  <si>
    <t xml:space="preserve"> 2401002000</t>
  </si>
  <si>
    <t>SINAPI - 100868 - BARRA DE APOIO RETA, EM ACO INOX POLIDO, 
COMPRIMENTO 80 CM,  FIXADA NA PAREDE - FORNECIMENTO E 
INSTALACAO. AF_01/2020</t>
  </si>
  <si>
    <t>09.34</t>
  </si>
  <si>
    <t>2401002005</t>
  </si>
  <si>
    <t>SINAPI - 100867 - BARRA DE APOIO RETA, EM ACO INOX POLIDO, 
COMPRIMENTO 70 CM,  FIXADA NA PAREDE - FORNECIMENTO E 
INSTALACAO. AF_01/2020</t>
  </si>
  <si>
    <t>09.35</t>
  </si>
  <si>
    <t xml:space="preserve"> 2401002010</t>
  </si>
  <si>
    <t>BARRA DE APOIO RETA, EM ACO INOX POLIDO, COMPRIMENTO DE 
40CM, DIAMETRO MINIMO DE 3CM</t>
  </si>
  <si>
    <t>ESGOTO DO BANHEIRO NOVO</t>
  </si>
  <si>
    <t>09.36</t>
  </si>
  <si>
    <t>09.37</t>
  </si>
  <si>
    <t>09.38</t>
  </si>
  <si>
    <t>09.39</t>
  </si>
  <si>
    <t>09.40</t>
  </si>
  <si>
    <t>09.41</t>
  </si>
  <si>
    <t>1301005094</t>
  </si>
  <si>
    <t>CONEXOES DE PVC (DA TIGRE, FORTILIT OU SIMILAR), PARA 
ESGOTO PRIMARIO E VENTILACAO, NA(S) ESPECIFICACAO(OES):- 
JUNCAO SIMPLES COM REDUCAO (100 X 50) MM</t>
  </si>
  <si>
    <t>09.42</t>
  </si>
  <si>
    <t>09.43</t>
  </si>
  <si>
    <t>1301005071</t>
  </si>
  <si>
    <t>SINAPI - 89744 - JOELHO 90 GRAUS, PVC, SERIE NORMAL, ESGOTO 
PREDIAL, DN 100 MM, JUNTA ELASTICA, FORNECIDO E INSTALADO 
EM RAMAL DE DESCARGA OU RAMAL DE ESGOTO SANITARIO. 
AF_08/2022</t>
  </si>
  <si>
    <t>09.44</t>
  </si>
  <si>
    <t>1301005065</t>
  </si>
  <si>
    <t>SINAPI - 89802 - JOELHO 45 GRAUS, PVC, SERIE NORMAL, ESGOTO 
PREDIAL, DN 50 MM, JUNTA ELASTICA, FORNECIDO E INSTALADO 
EM PRUMADA DE ESGOTO SANITARIO OU VENTILACAO. AF_08/2022</t>
  </si>
  <si>
    <t>09.45</t>
  </si>
  <si>
    <t>09.46</t>
  </si>
  <si>
    <t>53315</t>
  </si>
  <si>
    <t>CURVA 45 PVC ESGOTO LONGA 75mm</t>
  </si>
  <si>
    <t>09.47</t>
  </si>
  <si>
    <t>09.48</t>
  </si>
  <si>
    <t>09.49</t>
  </si>
  <si>
    <t>190167</t>
  </si>
  <si>
    <t>VALVULA PARA LAVATORIO</t>
  </si>
  <si>
    <t>09.50</t>
  </si>
  <si>
    <t>10</t>
  </si>
  <si>
    <t>PINTURA TRIANGULO, BIBLIOTECA, PALCO E PILARES</t>
  </si>
  <si>
    <t>10.01</t>
  </si>
  <si>
    <t>10.02</t>
  </si>
  <si>
    <t>10.03</t>
  </si>
  <si>
    <t>11</t>
  </si>
  <si>
    <t>TORNEIRAS E REGISTROS PARA ÁREA EXTERNA</t>
  </si>
  <si>
    <t>11.01</t>
  </si>
  <si>
    <t>1301001099</t>
  </si>
  <si>
    <t>SINAPI - 89383 - ADAPTADOR CURTO COM BOLSA E ROSCA PARA 
 REGISTRO, PVC, SOLDAVEL, DN 25MM X 3/4 , INSTALADO EM 
 RAMAL OU SUB-RAMAL DE AGUA - FORNECIMENTO E INSTALACAO. 
 AF_06/2022</t>
  </si>
  <si>
    <t>11.02</t>
  </si>
  <si>
    <t>52873</t>
  </si>
  <si>
    <t>COLAR TOMADA PVC C/TRAVAS 32mm x 3/4" LIGACAO PREDIAL</t>
  </si>
  <si>
    <t>11.03</t>
  </si>
  <si>
    <t>1301001072</t>
  </si>
  <si>
    <t>SINAPI - 89366 - JOELHO 90 GRAUS COM BUCHA DE LATAO, PVC, 
 SOLDAVEL, DN 25MM, X 3/4 INSTALADO EM RAMAL OU SUB-RAMAL 
 DE AGUA - FORNECIMENTO E INSTALACAO. AF_06/202</t>
  </si>
  <si>
    <t>11.04</t>
  </si>
  <si>
    <t>101002136</t>
  </si>
  <si>
    <t>SINAPI - 94492 - REGISTRO DE ESFERA, PVC, SOLDAVEL, COM 
 VOLANTE, DN 50 MM - FORNECIMENTO E INSTALACAO. AF_08/2021</t>
  </si>
  <si>
    <t>11.05</t>
  </si>
  <si>
    <t>55852</t>
  </si>
  <si>
    <t>JOELHO REDUCAO FERRO GALVANIZADO 3/4"x1/2"</t>
  </si>
  <si>
    <t>11.06</t>
  </si>
  <si>
    <t>52106</t>
  </si>
  <si>
    <t>JOELHO 45 PVC SOLDAVEL 25mm</t>
  </si>
  <si>
    <t>11.07</t>
  </si>
  <si>
    <t>SINAPI - 90373 - JOELHO 90 GRAUS COM BUCHA DE LATAO, PVC, 
 SOLDAVEL, DN 25MM, X 1/2 INSTALADO EM RAMAL OU SUB-RAMAL 
 DE AGUA - FORNECIMENTO E INSTALACAO. AF_06/2022</t>
  </si>
  <si>
    <t>11.08</t>
  </si>
  <si>
    <t>11.09</t>
  </si>
  <si>
    <t>11.10</t>
  </si>
  <si>
    <t>SINAPI - 89987 - REGISTRO DE GAVETA BRUTO, LATAO, ROSCAVEL, 
 3/4", COM ACABAMENTO E CANOPLA CROMADOS - FORNECIMENTO 
 E INSTALACAO. AF_08/2021</t>
  </si>
  <si>
    <t>12</t>
  </si>
  <si>
    <t>ACESSIBILIDADE</t>
  </si>
  <si>
    <t>12.01</t>
  </si>
  <si>
    <t xml:space="preserve"> 2401003040</t>
  </si>
  <si>
    <t>RAMPA DE ACESSIBILIDADE PARA CALCADA EM CONCRETO 
FCK=20MPA, ARMADO COM TELA TELCON Q 196, POLIDO,  PISO 
TATIL ALERTA E DIRECIONAL, NAS DIMENSOES DE (1,50 X 1,20)M E 
DUAS ABAS LATERAIS DE 1,50M</t>
  </si>
  <si>
    <t>12.02</t>
  </si>
  <si>
    <t>202326</t>
  </si>
  <si>
    <t>BEBEDOURO DE PRESSAO ACESSIVEL SUSPENSO EM INOX C/ BRAILLE</t>
  </si>
  <si>
    <t>12.03</t>
  </si>
  <si>
    <t>2401003010</t>
  </si>
  <si>
    <t>Piso tátil, alerta em placa cimenticia 40x40x2,5cm, assentado com argamassa traço 1:3 junta 0,5cm com traço 1:4</t>
  </si>
  <si>
    <t>12.04</t>
  </si>
  <si>
    <t>2401003015</t>
  </si>
  <si>
    <t>Piso tátil, direcional em placa cimenticia 40x40x2,5cm, assentado com argamassa traço 1:3 junta 0,5cm com traço 1:4</t>
  </si>
  <si>
    <t>13</t>
  </si>
  <si>
    <t>URBANIZAÇÃO</t>
  </si>
  <si>
    <t>13.01</t>
  </si>
  <si>
    <t>98524</t>
  </si>
  <si>
    <t>LIMPEZA MANUAL DE VEGETAÇÃO EM TERRENO COM ENXADA.AF_05/2018</t>
  </si>
  <si>
    <t>13.02</t>
  </si>
  <si>
    <t>103946</t>
  </si>
  <si>
    <t>Plantio de grama esmeralda ou são carlos ou curitibana, em placas. Af_05/2022</t>
  </si>
  <si>
    <t>13.03</t>
  </si>
  <si>
    <t>98520</t>
  </si>
  <si>
    <t>Aplicação de adubo em solo. Af_05/2018</t>
  </si>
  <si>
    <t>13.04</t>
  </si>
  <si>
    <t>2101000102</t>
  </si>
  <si>
    <t>SINAPI - 98509 - PLANTIO DE ARBUSTO OU CERCA VIVA.
AF_05/2018</t>
  </si>
  <si>
    <t>13.05</t>
  </si>
  <si>
    <t>111590</t>
  </si>
  <si>
    <t>Guarda corpo Tubos de Ferro</t>
  </si>
  <si>
    <t>13.06</t>
  </si>
  <si>
    <t>2001003040</t>
  </si>
  <si>
    <t>Banco de concreto c=193cm, l=40cm e h=40cm em concreto moldado in loco fck=20mpa, armada com tela soldada q-238 fio 6,0mm, malha dupla, com pés de alvenaria de tijolo comum 1/2 vez, conforme detalhe anexo a-147</t>
  </si>
  <si>
    <t>13.07</t>
  </si>
  <si>
    <t>200135</t>
  </si>
  <si>
    <t>Bicicletário de concreto para guarda de unidades</t>
  </si>
  <si>
    <t>13.08</t>
  </si>
  <si>
    <t>CPU09</t>
  </si>
  <si>
    <t xml:space="preserve">COMPOSIÇÃO </t>
  </si>
  <si>
    <t>Conjunto de concreto pré-fabricado de mesa para jogos e 2 bancos (ref. SUDECAP 18.10.54)</t>
  </si>
  <si>
    <t>13.14</t>
  </si>
  <si>
    <t>CPU18</t>
  </si>
  <si>
    <t>14</t>
  </si>
  <si>
    <t>LIMPEZA</t>
  </si>
  <si>
    <t>14.01</t>
  </si>
  <si>
    <t>2201000010</t>
  </si>
  <si>
    <t>Limpeza final da obra</t>
  </si>
  <si>
    <t>15</t>
  </si>
  <si>
    <t>ADMINISTRAÇÃO LOCAL</t>
  </si>
  <si>
    <t>15.01</t>
  </si>
  <si>
    <t>90777</t>
  </si>
  <si>
    <t>Engenheiro civil de obra júnior com encargos complementares</t>
  </si>
  <si>
    <t>H</t>
  </si>
  <si>
    <t>15.02</t>
  </si>
  <si>
    <t>90768</t>
  </si>
  <si>
    <t>ARQUITETO DE OBRA JUNIOR COM ENCARGOS COMPLEMENTARES</t>
  </si>
  <si>
    <t>15.03</t>
  </si>
  <si>
    <t>90776</t>
  </si>
  <si>
    <t>Encarregado geral com encargos complementares</t>
  </si>
  <si>
    <t>15.04</t>
  </si>
  <si>
    <t>MESTRE DE OBRAS COM ENCARGOS COMPLEMENTARES</t>
  </si>
  <si>
    <t>TOTAL GERAL</t>
  </si>
  <si>
    <t>ITEM</t>
  </si>
  <si>
    <t>RESUMO</t>
  </si>
  <si>
    <t>%</t>
  </si>
  <si>
    <t>TOTAL R$</t>
  </si>
  <si>
    <t>________________________________</t>
  </si>
  <si>
    <t>Juliana da S. Servian</t>
  </si>
  <si>
    <t>Arquiteta Urbanista</t>
  </si>
  <si>
    <t xml:space="preserve"> </t>
  </si>
  <si>
    <t>CAU: A271220-2</t>
  </si>
  <si>
    <t>Composições de Preço Unitário Próprio</t>
  </si>
  <si>
    <t>Código:</t>
  </si>
  <si>
    <t xml:space="preserve">Brinquedo - Gangorra </t>
  </si>
  <si>
    <t>LOJA</t>
  </si>
  <si>
    <t>RUBBER BRASIL</t>
  </si>
  <si>
    <t>Aquarela Parques</t>
  </si>
  <si>
    <t>Playground Orimad</t>
  </si>
  <si>
    <t>Média de valor</t>
  </si>
  <si>
    <t>Classe</t>
  </si>
  <si>
    <t>Unidade</t>
  </si>
  <si>
    <t>Coeficiente</t>
  </si>
  <si>
    <t>Preço Unit. Onerado</t>
  </si>
  <si>
    <t>Total Onerado</t>
  </si>
  <si>
    <t xml:space="preserve">PREÇO </t>
  </si>
  <si>
    <t>Insumo</t>
  </si>
  <si>
    <t>COTAÇÃO</t>
  </si>
  <si>
    <t>TOTAL</t>
  </si>
  <si>
    <t>Brinquedo - Carrossel</t>
  </si>
  <si>
    <t xml:space="preserve">Brinquedo - Carrossel </t>
  </si>
  <si>
    <t>Brinquedo - Balanço</t>
  </si>
  <si>
    <t>Brinquedo - Cama Elástica</t>
  </si>
  <si>
    <t>MULTIPISOS</t>
  </si>
  <si>
    <t>Este item tem oferta limitada no mercado por sua complexidade técnica, ou que restringe os fornecedores. Após análise e contato com vários fornecedores, constatou-se que apenas duas empresas têm capacidade técnica e disponibilidade para atender ao projeto. Assim, a cotação dupla obtida reflete o melhor esforço para garantir os padrões de qualidade exigidos.</t>
  </si>
  <si>
    <t>Desenho de piso - Amarelinha</t>
  </si>
  <si>
    <t>Pisos e Pistas    (EPDM)</t>
  </si>
  <si>
    <t>Serviço</t>
  </si>
  <si>
    <t>Desenho de piso - Mãos no chão</t>
  </si>
  <si>
    <t>Brinquedo - Morro com 2 escorregadores e um túnel</t>
  </si>
  <si>
    <t>Piso Emborrachado EPDM/SBR</t>
  </si>
  <si>
    <t>M²/UN</t>
  </si>
  <si>
    <t>RUBBER BRASIL    (EPDM)</t>
  </si>
  <si>
    <t>Piso Emborrachado</t>
  </si>
  <si>
    <t>FRETE</t>
  </si>
  <si>
    <t>Incluso</t>
  </si>
  <si>
    <t>Frete</t>
  </si>
  <si>
    <t>SUDECAP 18.10.54</t>
  </si>
  <si>
    <t xml:space="preserve">Conjunto de concreto pré-fabricado de mesa para jogos e 2 bancos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</si>
</sst>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.00_-;\-* #,##0.00_-;_-* &quot;-&quot;??_-;_-@"/>
    <numFmt numFmtId="165" formatCode="0.0000"/>
  </numFmts>
  <fonts count="22">
    <font>
      <sz val="11.0"/>
      <color theme="1"/>
      <name val="Calibri"/>
      <scheme val="minor"/>
    </font>
    <font>
      <sz val="11.0"/>
      <color theme="1"/>
      <name val="Arial"/>
    </font>
    <font/>
    <font>
      <sz val="11.0"/>
      <color theme="1"/>
      <name val="Calibri"/>
    </font>
    <font>
      <sz val="11.0"/>
      <color rgb="FFFF0000"/>
      <name val="Arial"/>
    </font>
    <font>
      <sz val="11.0"/>
      <color rgb="FF1E4E79"/>
      <name val="Arial"/>
    </font>
    <font>
      <b/>
      <sz val="11.0"/>
      <color rgb="FFC00000"/>
      <name val="Arial"/>
    </font>
    <font>
      <b/>
      <sz val="11.0"/>
      <color theme="1"/>
      <name val="Arial"/>
    </font>
    <font>
      <sz val="11.0"/>
      <color rgb="FFC00000"/>
      <name val="Arial"/>
    </font>
    <font>
      <color theme="1"/>
      <name val="Calibri"/>
    </font>
    <font>
      <color theme="1"/>
      <name val="Calibri"/>
      <scheme val="minor"/>
    </font>
    <font>
      <sz val="11.0"/>
      <color rgb="FF000000"/>
      <name val="Arial"/>
    </font>
    <font>
      <sz val="11.0"/>
      <color rgb="FF000000"/>
      <name val="Calibri"/>
    </font>
    <font>
      <b/>
      <sz val="11.0"/>
      <color rgb="FF000000"/>
      <name val="Arial"/>
    </font>
    <font>
      <color theme="1"/>
      <name val="Arial"/>
    </font>
    <font>
      <sz val="11.0"/>
      <color theme="1"/>
      <name val="Open Sans"/>
    </font>
    <font>
      <sz val="12.0"/>
      <color rgb="FF000000"/>
      <name val="Arial"/>
    </font>
    <font>
      <b/>
      <sz val="11.0"/>
      <color theme="1"/>
      <name val="Calibri"/>
    </font>
    <font>
      <sz val="11.0"/>
      <color rgb="FFC00000"/>
      <name val="Calibri"/>
    </font>
    <font>
      <b/>
      <sz val="11.0"/>
      <color rgb="FFC00000"/>
      <name val="Calibri"/>
    </font>
    <font>
      <sz val="11.0"/>
      <color rgb="FF002060"/>
      <name val="Calibri"/>
    </font>
    <font>
      <u/>
      <sz val="11.0"/>
      <color theme="10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  <fill>
      <patternFill patternType="solid">
        <fgColor rgb="FF93C47D"/>
        <bgColor rgb="FF93C47D"/>
      </patternFill>
    </fill>
  </fills>
  <borders count="20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7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top" wrapText="1"/>
    </xf>
    <xf borderId="2" fillId="0" fontId="2" numFmtId="0" xfId="0" applyBorder="1" applyFont="1"/>
    <xf borderId="3" fillId="0" fontId="2" numFmtId="0" xfId="0" applyBorder="1" applyFont="1"/>
    <xf borderId="1" fillId="0" fontId="1" numFmtId="4" xfId="0" applyAlignment="1" applyBorder="1" applyFont="1" applyNumberFormat="1">
      <alignment horizontal="center" vertical="center"/>
    </xf>
    <xf borderId="4" fillId="0" fontId="1" numFmtId="9" xfId="0" applyAlignment="1" applyBorder="1" applyFont="1" applyNumberFormat="1">
      <alignment horizontal="center" readingOrder="0" vertical="center"/>
    </xf>
    <xf borderId="0" fillId="0" fontId="3" numFmtId="0" xfId="0" applyFont="1"/>
    <xf borderId="4" fillId="0" fontId="4" numFmtId="0" xfId="0" applyBorder="1" applyFont="1"/>
    <xf borderId="4" fillId="0" fontId="4" numFmtId="10" xfId="0" applyBorder="1" applyFont="1" applyNumberFormat="1"/>
    <xf borderId="1" fillId="2" fontId="1" numFmtId="0" xfId="0" applyAlignment="1" applyBorder="1" applyFont="1">
      <alignment horizontal="left"/>
    </xf>
    <xf borderId="5" fillId="0" fontId="1" numFmtId="2" xfId="0" applyAlignment="1" applyBorder="1" applyFont="1" applyNumberFormat="1">
      <alignment horizontal="center" vertical="center"/>
    </xf>
    <xf borderId="4" fillId="0" fontId="5" numFmtId="0" xfId="0" applyBorder="1" applyFont="1"/>
    <xf borderId="4" fillId="0" fontId="5" numFmtId="10" xfId="0" applyBorder="1" applyFont="1" applyNumberFormat="1"/>
    <xf borderId="1" fillId="2" fontId="1" numFmtId="0" xfId="0" applyAlignment="1" applyBorder="1" applyFont="1">
      <alignment horizontal="left" shrinkToFit="0" wrapText="1"/>
    </xf>
    <xf borderId="1" fillId="0" fontId="1" numFmtId="4" xfId="0" applyAlignment="1" applyBorder="1" applyFont="1" applyNumberFormat="1">
      <alignment horizontal="center" shrinkToFit="0" vertical="center" wrapText="1"/>
    </xf>
    <xf borderId="4" fillId="0" fontId="1" numFmtId="10" xfId="0" applyAlignment="1" applyBorder="1" applyFont="1" applyNumberFormat="1">
      <alignment horizontal="center" vertical="center"/>
    </xf>
    <xf borderId="2" fillId="0" fontId="1" numFmtId="0" xfId="0" applyAlignment="1" applyBorder="1" applyFont="1">
      <alignment horizontal="center"/>
    </xf>
    <xf borderId="0" fillId="0" fontId="6" numFmtId="0" xfId="0" applyAlignment="1" applyFont="1">
      <alignment horizontal="right"/>
    </xf>
    <xf borderId="6" fillId="0" fontId="3" numFmtId="0" xfId="0" applyBorder="1" applyFont="1"/>
    <xf borderId="4" fillId="2" fontId="7" numFmtId="0" xfId="0" applyAlignment="1" applyBorder="1" applyFont="1">
      <alignment horizontal="left" vertical="top"/>
    </xf>
    <xf borderId="4" fillId="2" fontId="7" numFmtId="2" xfId="0" applyAlignment="1" applyBorder="1" applyFont="1" applyNumberFormat="1">
      <alignment horizontal="left" shrinkToFit="0" vertical="top" wrapText="1"/>
    </xf>
    <xf borderId="4" fillId="2" fontId="7" numFmtId="0" xfId="0" applyAlignment="1" applyBorder="1" applyFont="1">
      <alignment horizontal="center" vertical="top"/>
    </xf>
    <xf borderId="4" fillId="2" fontId="7" numFmtId="4" xfId="0" applyAlignment="1" applyBorder="1" applyFont="1" applyNumberFormat="1">
      <alignment horizontal="center" vertical="top"/>
    </xf>
    <xf borderId="4" fillId="2" fontId="7" numFmtId="4" xfId="0" applyAlignment="1" applyBorder="1" applyFont="1" applyNumberFormat="1">
      <alignment horizontal="center" shrinkToFit="0" vertical="top" wrapText="1"/>
    </xf>
    <xf borderId="7" fillId="2" fontId="3" numFmtId="0" xfId="0" applyAlignment="1" applyBorder="1" applyFont="1">
      <alignment vertical="top"/>
    </xf>
    <xf borderId="4" fillId="3" fontId="7" numFmtId="49" xfId="0" applyAlignment="1" applyBorder="1" applyFill="1" applyFont="1" applyNumberFormat="1">
      <alignment vertical="top"/>
    </xf>
    <xf borderId="4" fillId="3" fontId="1" numFmtId="0" xfId="0" applyAlignment="1" applyBorder="1" applyFont="1">
      <alignment horizontal="left" vertical="top"/>
    </xf>
    <xf borderId="4" fillId="3" fontId="7" numFmtId="2" xfId="0" applyAlignment="1" applyBorder="1" applyFont="1" applyNumberFormat="1">
      <alignment horizontal="left" readingOrder="0" shrinkToFit="0" vertical="top" wrapText="1"/>
    </xf>
    <xf borderId="4" fillId="3" fontId="1" numFmtId="0" xfId="0" applyAlignment="1" applyBorder="1" applyFont="1">
      <alignment horizontal="center"/>
    </xf>
    <xf borderId="4" fillId="3" fontId="1" numFmtId="4" xfId="0" applyAlignment="1" applyBorder="1" applyFont="1" applyNumberFormat="1">
      <alignment horizontal="center"/>
    </xf>
    <xf borderId="4" fillId="3" fontId="8" numFmtId="4" xfId="0" applyAlignment="1" applyBorder="1" applyFont="1" applyNumberFormat="1">
      <alignment horizontal="right" shrinkToFit="0" wrapText="1"/>
    </xf>
    <xf borderId="4" fillId="3" fontId="8" numFmtId="4" xfId="0" applyAlignment="1" applyBorder="1" applyFont="1" applyNumberFormat="1">
      <alignment horizontal="right" shrinkToFit="0" vertical="center" wrapText="1"/>
    </xf>
    <xf borderId="4" fillId="3" fontId="6" numFmtId="4" xfId="0" applyAlignment="1" applyBorder="1" applyFont="1" applyNumberFormat="1">
      <alignment horizontal="right" shrinkToFit="0" wrapText="1"/>
    </xf>
    <xf borderId="7" fillId="3" fontId="3" numFmtId="0" xfId="0" applyBorder="1" applyFont="1"/>
    <xf borderId="4" fillId="4" fontId="1" numFmtId="49" xfId="0" applyAlignment="1" applyBorder="1" applyFill="1" applyFont="1" applyNumberFormat="1">
      <alignment vertical="top"/>
    </xf>
    <xf borderId="4" fillId="4" fontId="1" numFmtId="49" xfId="0" applyAlignment="1" applyBorder="1" applyFont="1" applyNumberFormat="1">
      <alignment horizontal="center" vertical="top"/>
    </xf>
    <xf borderId="4" fillId="4" fontId="1" numFmtId="2" xfId="0" applyAlignment="1" applyBorder="1" applyFont="1" applyNumberFormat="1">
      <alignment horizontal="left" shrinkToFit="0" vertical="top" wrapText="1"/>
    </xf>
    <xf borderId="4" fillId="4" fontId="1" numFmtId="49" xfId="0" applyAlignment="1" applyBorder="1" applyFont="1" applyNumberFormat="1">
      <alignment horizontal="center"/>
    </xf>
    <xf borderId="4" fillId="4" fontId="1" numFmtId="4" xfId="0" applyAlignment="1" applyBorder="1" applyFont="1" applyNumberFormat="1">
      <alignment horizontal="center"/>
    </xf>
    <xf borderId="4" fillId="4" fontId="1" numFmtId="4" xfId="0" applyAlignment="1" applyBorder="1" applyFont="1" applyNumberFormat="1">
      <alignment horizontal="right"/>
    </xf>
    <xf borderId="4" fillId="4" fontId="1" numFmtId="49" xfId="0" applyAlignment="1" applyBorder="1" applyFont="1" applyNumberFormat="1">
      <alignment readingOrder="0" vertical="top"/>
    </xf>
    <xf borderId="4" fillId="4" fontId="1" numFmtId="49" xfId="0" applyAlignment="1" applyBorder="1" applyFont="1" applyNumberFormat="1">
      <alignment horizontal="center" readingOrder="0" vertical="top"/>
    </xf>
    <xf borderId="4" fillId="4" fontId="1" numFmtId="2" xfId="0" applyAlignment="1" applyBorder="1" applyFont="1" applyNumberFormat="1">
      <alignment horizontal="left" readingOrder="0" shrinkToFit="0" vertical="top" wrapText="1"/>
    </xf>
    <xf borderId="4" fillId="4" fontId="1" numFmtId="4" xfId="0" applyAlignment="1" applyBorder="1" applyFont="1" applyNumberFormat="1">
      <alignment horizontal="center" readingOrder="0"/>
    </xf>
    <xf borderId="4" fillId="4" fontId="1" numFmtId="4" xfId="0" applyAlignment="1" applyBorder="1" applyFont="1" applyNumberFormat="1">
      <alignment horizontal="right" readingOrder="0"/>
    </xf>
    <xf borderId="4" fillId="4" fontId="1" numFmtId="49" xfId="0" applyAlignment="1" applyBorder="1" applyFont="1" applyNumberFormat="1">
      <alignment horizontal="center" readingOrder="0"/>
    </xf>
    <xf borderId="4" fillId="0" fontId="1" numFmtId="49" xfId="0" applyAlignment="1" applyBorder="1" applyFont="1" applyNumberFormat="1">
      <alignment vertical="top"/>
    </xf>
    <xf borderId="4" fillId="0" fontId="1" numFmtId="49" xfId="0" applyAlignment="1" applyBorder="1" applyFont="1" applyNumberFormat="1">
      <alignment horizontal="center" vertical="top"/>
    </xf>
    <xf borderId="4" fillId="0" fontId="1" numFmtId="2" xfId="0" applyAlignment="1" applyBorder="1" applyFont="1" applyNumberFormat="1">
      <alignment horizontal="left" shrinkToFit="0" vertical="top" wrapText="1"/>
    </xf>
    <xf borderId="4" fillId="0" fontId="1" numFmtId="49" xfId="0" applyAlignment="1" applyBorder="1" applyFont="1" applyNumberFormat="1">
      <alignment horizontal="center"/>
    </xf>
    <xf borderId="4" fillId="0" fontId="1" numFmtId="4" xfId="0" applyAlignment="1" applyBorder="1" applyFont="1" applyNumberFormat="1">
      <alignment horizontal="center"/>
    </xf>
    <xf borderId="4" fillId="0" fontId="8" numFmtId="4" xfId="0" applyAlignment="1" applyBorder="1" applyFont="1" applyNumberFormat="1">
      <alignment horizontal="right"/>
    </xf>
    <xf borderId="4" fillId="0" fontId="8" numFmtId="4" xfId="0" applyAlignment="1" applyBorder="1" applyFont="1" applyNumberFormat="1">
      <alignment horizontal="right" shrinkToFit="0" wrapText="1"/>
    </xf>
    <xf borderId="4" fillId="3" fontId="7" numFmtId="2" xfId="0" applyAlignment="1" applyBorder="1" applyFont="1" applyNumberFormat="1">
      <alignment horizontal="left" shrinkToFit="0" vertical="top" wrapText="1"/>
    </xf>
    <xf borderId="4" fillId="4" fontId="1" numFmtId="2" xfId="0" applyAlignment="1" applyBorder="1" applyFont="1" applyNumberFormat="1">
      <alignment horizontal="left" shrinkToFit="0" vertical="center" wrapText="1"/>
    </xf>
    <xf borderId="4" fillId="3" fontId="7" numFmtId="49" xfId="0" applyAlignment="1" applyBorder="1" applyFont="1" applyNumberFormat="1">
      <alignment readingOrder="0" vertical="top"/>
    </xf>
    <xf borderId="0" fillId="5" fontId="9" numFmtId="0" xfId="0" applyFill="1" applyFont="1"/>
    <xf borderId="4" fillId="4" fontId="1" numFmtId="2" xfId="0" applyAlignment="1" applyBorder="1" applyFont="1" applyNumberFormat="1">
      <alignment shrinkToFit="0" vertical="top" wrapText="1"/>
    </xf>
    <xf borderId="4" fillId="4" fontId="1" numFmtId="49" xfId="0" applyAlignment="1" applyBorder="1" applyFont="1" applyNumberFormat="1">
      <alignment horizontal="center" vertical="bottom"/>
    </xf>
    <xf borderId="4" fillId="4" fontId="1" numFmtId="4" xfId="0" applyAlignment="1" applyBorder="1" applyFont="1" applyNumberFormat="1">
      <alignment horizontal="center" vertical="bottom"/>
    </xf>
    <xf borderId="4" fillId="4" fontId="1" numFmtId="4" xfId="0" applyAlignment="1" applyBorder="1" applyFont="1" applyNumberFormat="1">
      <alignment horizontal="right" vertical="bottom"/>
    </xf>
    <xf borderId="0" fillId="5" fontId="3" numFmtId="0" xfId="0" applyAlignment="1" applyFont="1">
      <alignment vertical="bottom"/>
    </xf>
    <xf borderId="4" fillId="4" fontId="1" numFmtId="49" xfId="0" applyAlignment="1" applyBorder="1" applyFont="1" applyNumberFormat="1">
      <alignment horizontal="center" shrinkToFit="0" vertical="bottom" wrapText="1"/>
    </xf>
    <xf borderId="0" fillId="0" fontId="3" numFmtId="0" xfId="0" applyAlignment="1" applyFont="1">
      <alignment vertical="bottom"/>
    </xf>
    <xf borderId="0" fillId="5" fontId="10" numFmtId="0" xfId="0" applyFont="1"/>
    <xf borderId="8" fillId="4" fontId="11" numFmtId="49" xfId="0" applyAlignment="1" applyBorder="1" applyFont="1" applyNumberFormat="1">
      <alignment horizontal="center" shrinkToFit="1" vertical="top" wrapText="0"/>
    </xf>
    <xf borderId="8" fillId="4" fontId="1" numFmtId="49" xfId="0" applyAlignment="1" applyBorder="1" applyFont="1" applyNumberFormat="1">
      <alignment horizontal="center" vertical="top"/>
    </xf>
    <xf borderId="8" fillId="0" fontId="1" numFmtId="0" xfId="0" applyAlignment="1" applyBorder="1" applyFont="1">
      <alignment horizontal="left" shrinkToFit="0" vertical="top" wrapText="1"/>
    </xf>
    <xf borderId="8" fillId="0" fontId="1" numFmtId="0" xfId="0" applyAlignment="1" applyBorder="1" applyFont="1">
      <alignment horizontal="center" shrinkToFit="0" wrapText="1"/>
    </xf>
    <xf borderId="8" fillId="0" fontId="1" numFmtId="4" xfId="0" applyAlignment="1" applyBorder="1" applyFont="1" applyNumberFormat="1">
      <alignment horizontal="center"/>
    </xf>
    <xf borderId="8" fillId="4" fontId="1" numFmtId="4" xfId="0" applyAlignment="1" applyBorder="1" applyFont="1" applyNumberFormat="1">
      <alignment horizontal="right"/>
    </xf>
    <xf borderId="4" fillId="4" fontId="11" numFmtId="49" xfId="0" applyAlignment="1" applyBorder="1" applyFont="1" applyNumberFormat="1">
      <alignment horizontal="center" shrinkToFit="1" vertical="top" wrapText="0"/>
    </xf>
    <xf borderId="4" fillId="4" fontId="1" numFmtId="0" xfId="0" applyAlignment="1" applyBorder="1" applyFont="1">
      <alignment horizontal="left" shrinkToFit="0" vertical="top" wrapText="1"/>
    </xf>
    <xf borderId="4" fillId="4" fontId="1" numFmtId="0" xfId="0" applyAlignment="1" applyBorder="1" applyFont="1">
      <alignment horizontal="center" shrinkToFit="0" wrapText="1"/>
    </xf>
    <xf borderId="1" fillId="2" fontId="7" numFmtId="2" xfId="0" applyAlignment="1" applyBorder="1" applyFont="1" applyNumberFormat="1">
      <alignment horizontal="center" readingOrder="0" shrinkToFit="0" vertical="top" wrapText="1"/>
    </xf>
    <xf borderId="4" fillId="0" fontId="1" numFmtId="2" xfId="0" applyAlignment="1" applyBorder="1" applyFont="1" applyNumberFormat="1">
      <alignment horizontal="left" readingOrder="0" shrinkToFit="0" vertical="top" wrapText="1"/>
    </xf>
    <xf borderId="4" fillId="0" fontId="1" numFmtId="4" xfId="0" applyAlignment="1" applyBorder="1" applyFont="1" applyNumberFormat="1">
      <alignment horizontal="center" readingOrder="0"/>
    </xf>
    <xf borderId="4" fillId="0" fontId="1" numFmtId="49" xfId="0" applyAlignment="1" applyBorder="1" applyFont="1" applyNumberFormat="1">
      <alignment horizontal="center" readingOrder="0" vertical="top"/>
    </xf>
    <xf borderId="4" fillId="4" fontId="1" numFmtId="4" xfId="0" applyAlignment="1" applyBorder="1" applyFont="1" applyNumberFormat="1">
      <alignment horizontal="center" readingOrder="0" vertical="bottom"/>
    </xf>
    <xf borderId="0" fillId="5" fontId="3" numFmtId="0" xfId="0" applyAlignment="1" applyFont="1">
      <alignment vertical="bottom"/>
    </xf>
    <xf borderId="3" fillId="4" fontId="1" numFmtId="2" xfId="0" applyAlignment="1" applyBorder="1" applyFont="1" applyNumberFormat="1">
      <alignment readingOrder="0" shrinkToFit="0" vertical="top" wrapText="1"/>
    </xf>
    <xf borderId="4" fillId="4" fontId="1" numFmtId="4" xfId="0" applyAlignment="1" applyBorder="1" applyFont="1" applyNumberFormat="1">
      <alignment horizontal="right" readingOrder="0" vertical="bottom"/>
    </xf>
    <xf borderId="3" fillId="4" fontId="1" numFmtId="49" xfId="0" applyAlignment="1" applyBorder="1" applyFont="1" applyNumberFormat="1">
      <alignment horizontal="center" vertical="top"/>
    </xf>
    <xf borderId="3" fillId="4" fontId="1" numFmtId="2" xfId="0" applyAlignment="1" applyBorder="1" applyFont="1" applyNumberFormat="1">
      <alignment vertical="top"/>
    </xf>
    <xf borderId="3" fillId="4" fontId="1" numFmtId="49" xfId="0" applyAlignment="1" applyBorder="1" applyFont="1" applyNumberFormat="1">
      <alignment horizontal="center" vertical="bottom"/>
    </xf>
    <xf borderId="3" fillId="4" fontId="1" numFmtId="49" xfId="0" applyAlignment="1" applyBorder="1" applyFont="1" applyNumberFormat="1">
      <alignment horizontal="center" readingOrder="0" vertical="top"/>
    </xf>
    <xf borderId="3" fillId="4" fontId="11" numFmtId="49" xfId="0" applyAlignment="1" applyBorder="1" applyFont="1" applyNumberFormat="1">
      <alignment horizontal="center" readingOrder="0" shrinkToFit="0" vertical="top" wrapText="0"/>
    </xf>
    <xf borderId="3" fillId="4" fontId="1" numFmtId="2" xfId="0" applyAlignment="1" applyBorder="1" applyFont="1" applyNumberFormat="1">
      <alignment horizontal="left" readingOrder="0" shrinkToFit="0" vertical="top" wrapText="1"/>
    </xf>
    <xf borderId="3" fillId="4" fontId="11" numFmtId="49" xfId="0" applyAlignment="1" applyBorder="1" applyFont="1" applyNumberFormat="1">
      <alignment horizontal="center" vertical="top"/>
    </xf>
    <xf borderId="4" fillId="4" fontId="1" numFmtId="0" xfId="0" applyAlignment="1" applyBorder="1" applyFont="1">
      <alignment horizontal="left" readingOrder="0" shrinkToFit="0" vertical="top" wrapText="1"/>
    </xf>
    <xf borderId="4" fillId="4" fontId="11" numFmtId="49" xfId="0" applyAlignment="1" applyBorder="1" applyFont="1" applyNumberFormat="1">
      <alignment horizontal="center" readingOrder="0" shrinkToFit="1" vertical="top" wrapText="0"/>
    </xf>
    <xf borderId="3" fillId="4" fontId="1" numFmtId="4" xfId="0" applyAlignment="1" applyBorder="1" applyFont="1" applyNumberFormat="1">
      <alignment horizontal="center" readingOrder="0" vertical="bottom"/>
    </xf>
    <xf borderId="3" fillId="4" fontId="1" numFmtId="4" xfId="0" applyAlignment="1" applyBorder="1" applyFont="1" applyNumberFormat="1">
      <alignment horizontal="right" readingOrder="0" vertical="bottom"/>
    </xf>
    <xf borderId="3" fillId="4" fontId="1" numFmtId="4" xfId="0" applyAlignment="1" applyBorder="1" applyFont="1" applyNumberFormat="1">
      <alignment horizontal="right" vertical="bottom"/>
    </xf>
    <xf borderId="4" fillId="3" fontId="3" numFmtId="49" xfId="0" applyAlignment="1" applyBorder="1" applyFont="1" applyNumberFormat="1">
      <alignment vertical="top"/>
    </xf>
    <xf borderId="4" fillId="3" fontId="7" numFmtId="2" xfId="0" applyAlignment="1" applyBorder="1" applyFont="1" applyNumberFormat="1">
      <alignment readingOrder="0" shrinkToFit="0" vertical="top" wrapText="1"/>
    </xf>
    <xf borderId="4" fillId="3" fontId="3" numFmtId="49" xfId="0" applyAlignment="1" applyBorder="1" applyFont="1" applyNumberFormat="1">
      <alignment vertical="bottom"/>
    </xf>
    <xf borderId="4" fillId="3" fontId="3" numFmtId="4" xfId="0" applyAlignment="1" applyBorder="1" applyFont="1" applyNumberFormat="1">
      <alignment vertical="bottom"/>
    </xf>
    <xf borderId="4" fillId="3" fontId="6" numFmtId="4" xfId="0" applyAlignment="1" applyBorder="1" applyFont="1" applyNumberFormat="1">
      <alignment horizontal="right" shrinkToFit="0" vertical="bottom" wrapText="1"/>
    </xf>
    <xf borderId="3" fillId="4" fontId="11" numFmtId="49" xfId="0" applyAlignment="1" applyBorder="1" applyFont="1" applyNumberFormat="1">
      <alignment horizontal="left" readingOrder="0" shrinkToFit="0" vertical="center" wrapText="1"/>
    </xf>
    <xf borderId="0" fillId="5" fontId="12" numFmtId="0" xfId="0" applyAlignment="1" applyFont="1">
      <alignment shrinkToFit="0" vertical="bottom" wrapText="0"/>
    </xf>
    <xf borderId="3" fillId="4" fontId="11" numFmtId="49" xfId="0" applyAlignment="1" applyBorder="1" applyFont="1" applyNumberFormat="1">
      <alignment horizontal="center" shrinkToFit="0" vertical="top" wrapText="0"/>
    </xf>
    <xf borderId="3" fillId="4" fontId="11" numFmtId="49" xfId="0" applyAlignment="1" applyBorder="1" applyFont="1" applyNumberFormat="1">
      <alignment horizontal="left" vertical="top"/>
    </xf>
    <xf borderId="4" fillId="4" fontId="1" numFmtId="0" xfId="0" applyAlignment="1" applyBorder="1" applyFont="1">
      <alignment horizontal="center" shrinkToFit="0" vertical="bottom" wrapText="1"/>
    </xf>
    <xf borderId="4" fillId="4" fontId="1" numFmtId="0" xfId="0" applyAlignment="1" applyBorder="1" applyFont="1">
      <alignment horizontal="center" readingOrder="0" shrinkToFit="0" wrapText="1"/>
    </xf>
    <xf borderId="0" fillId="6" fontId="9" numFmtId="0" xfId="0" applyFill="1" applyFont="1"/>
    <xf borderId="4" fillId="2" fontId="7" numFmtId="49" xfId="0" applyAlignment="1" applyBorder="1" applyFont="1" applyNumberFormat="1">
      <alignment readingOrder="0" vertical="top"/>
    </xf>
    <xf borderId="4" fillId="2" fontId="1" numFmtId="0" xfId="0" applyAlignment="1" applyBorder="1" applyFont="1">
      <alignment horizontal="left" vertical="top"/>
    </xf>
    <xf borderId="4" fillId="2" fontId="7" numFmtId="2" xfId="0" applyAlignment="1" applyBorder="1" applyFont="1" applyNumberFormat="1">
      <alignment horizontal="left" readingOrder="0" shrinkToFit="0" vertical="top" wrapText="1"/>
    </xf>
    <xf borderId="4" fillId="2" fontId="1" numFmtId="0" xfId="0" applyAlignment="1" applyBorder="1" applyFont="1">
      <alignment horizontal="center"/>
    </xf>
    <xf borderId="4" fillId="2" fontId="1" numFmtId="4" xfId="0" applyAlignment="1" applyBorder="1" applyFont="1" applyNumberFormat="1">
      <alignment horizontal="center"/>
    </xf>
    <xf borderId="4" fillId="2" fontId="6" numFmtId="4" xfId="0" applyAlignment="1" applyBorder="1" applyFont="1" applyNumberFormat="1">
      <alignment horizontal="right" shrinkToFit="0" wrapText="1"/>
    </xf>
    <xf borderId="4" fillId="4" fontId="1" numFmtId="0" xfId="0" applyAlignment="1" applyBorder="1" applyFont="1">
      <alignment shrinkToFit="0" vertical="top" wrapText="1"/>
    </xf>
    <xf borderId="4" fillId="4" fontId="1" numFmtId="0" xfId="0" applyAlignment="1" applyBorder="1" applyFont="1">
      <alignment shrinkToFit="0" vertical="top" wrapText="1"/>
    </xf>
    <xf borderId="4" fillId="4" fontId="1" numFmtId="0" xfId="0" applyAlignment="1" applyBorder="1" applyFont="1">
      <alignment horizontal="center" shrinkToFit="0" vertical="bottom" wrapText="1"/>
    </xf>
    <xf borderId="4" fillId="2" fontId="7" numFmtId="49" xfId="0" applyAlignment="1" applyBorder="1" applyFont="1" applyNumberFormat="1">
      <alignment vertical="top"/>
    </xf>
    <xf borderId="7" fillId="2" fontId="3" numFmtId="0" xfId="0" applyBorder="1" applyFont="1"/>
    <xf borderId="0" fillId="2" fontId="3" numFmtId="0" xfId="0" applyFont="1"/>
    <xf borderId="4" fillId="2" fontId="11" numFmtId="49" xfId="0" applyAlignment="1" applyBorder="1" applyFont="1" applyNumberFormat="1">
      <alignment horizontal="center" shrinkToFit="1" vertical="top" wrapText="0"/>
    </xf>
    <xf borderId="4" fillId="2" fontId="1" numFmtId="49" xfId="0" applyAlignment="1" applyBorder="1" applyFont="1" applyNumberFormat="1">
      <alignment horizontal="center" vertical="top"/>
    </xf>
    <xf borderId="4" fillId="2" fontId="1" numFmtId="0" xfId="0" applyAlignment="1" applyBorder="1" applyFont="1">
      <alignment horizontal="center" shrinkToFit="0" wrapText="1"/>
    </xf>
    <xf borderId="4" fillId="2" fontId="6" numFmtId="4" xfId="0" applyAlignment="1" applyBorder="1" applyFont="1" applyNumberFormat="1">
      <alignment horizontal="right"/>
    </xf>
    <xf borderId="4" fillId="3" fontId="13" numFmtId="49" xfId="0" applyAlignment="1" applyBorder="1" applyFont="1" applyNumberFormat="1">
      <alignment readingOrder="0" vertical="top"/>
    </xf>
    <xf borderId="3" fillId="3" fontId="12" numFmtId="49" xfId="0" applyAlignment="1" applyBorder="1" applyFont="1" applyNumberFormat="1">
      <alignment vertical="top"/>
    </xf>
    <xf borderId="3" fillId="3" fontId="13" numFmtId="2" xfId="0" applyAlignment="1" applyBorder="1" applyFont="1" applyNumberFormat="1">
      <alignment readingOrder="0" vertical="top"/>
    </xf>
    <xf borderId="3" fillId="3" fontId="12" numFmtId="49" xfId="0" applyAlignment="1" applyBorder="1" applyFont="1" applyNumberFormat="1">
      <alignment vertical="bottom"/>
    </xf>
    <xf borderId="3" fillId="3" fontId="12" numFmtId="4" xfId="0" applyAlignment="1" applyBorder="1" applyFont="1" applyNumberFormat="1">
      <alignment vertical="bottom"/>
    </xf>
    <xf borderId="3" fillId="3" fontId="6" numFmtId="4" xfId="0" applyAlignment="1" applyBorder="1" applyFont="1" applyNumberFormat="1">
      <alignment horizontal="right" readingOrder="0" vertical="bottom"/>
    </xf>
    <xf borderId="0" fillId="3" fontId="10" numFmtId="0" xfId="0" applyFont="1"/>
    <xf borderId="8" fillId="4" fontId="11" numFmtId="49" xfId="0" applyAlignment="1" applyBorder="1" applyFont="1" applyNumberFormat="1">
      <alignment readingOrder="0" vertical="top"/>
    </xf>
    <xf borderId="5" fillId="4" fontId="11" numFmtId="49" xfId="0" applyAlignment="1" applyBorder="1" applyFont="1" applyNumberFormat="1">
      <alignment horizontal="center" readingOrder="0" vertical="top"/>
    </xf>
    <xf borderId="5" fillId="4" fontId="11" numFmtId="2" xfId="0" applyAlignment="1" applyBorder="1" applyFont="1" applyNumberFormat="1">
      <alignment readingOrder="0" vertical="top"/>
    </xf>
    <xf borderId="5" fillId="4" fontId="11" numFmtId="49" xfId="0" applyAlignment="1" applyBorder="1" applyFont="1" applyNumberFormat="1">
      <alignment horizontal="center" readingOrder="0" vertical="bottom"/>
    </xf>
    <xf borderId="5" fillId="4" fontId="11" numFmtId="4" xfId="0" applyAlignment="1" applyBorder="1" applyFont="1" applyNumberFormat="1">
      <alignment horizontal="center" readingOrder="0" vertical="bottom"/>
    </xf>
    <xf borderId="5" fillId="4" fontId="11" numFmtId="4" xfId="0" applyAlignment="1" applyBorder="1" applyFont="1" applyNumberFormat="1">
      <alignment horizontal="right" readingOrder="0" vertical="bottom"/>
    </xf>
    <xf borderId="8" fillId="0" fontId="1" numFmtId="49" xfId="0" applyAlignment="1" applyBorder="1" applyFont="1" applyNumberFormat="1">
      <alignment vertical="top"/>
    </xf>
    <xf borderId="5" fillId="0" fontId="1" numFmtId="49" xfId="0" applyAlignment="1" applyBorder="1" applyFont="1" applyNumberFormat="1">
      <alignment horizontal="center" vertical="top"/>
    </xf>
    <xf borderId="5" fillId="0" fontId="1" numFmtId="2" xfId="0" applyAlignment="1" applyBorder="1" applyFont="1" applyNumberFormat="1">
      <alignment horizontal="left" shrinkToFit="0" vertical="top" wrapText="1"/>
    </xf>
    <xf borderId="5" fillId="0" fontId="1" numFmtId="49" xfId="0" applyAlignment="1" applyBorder="1" applyFont="1" applyNumberFormat="1">
      <alignment horizontal="center"/>
    </xf>
    <xf borderId="5" fillId="0" fontId="1" numFmtId="4" xfId="0" applyAlignment="1" applyBorder="1" applyFont="1" applyNumberFormat="1">
      <alignment horizontal="center"/>
    </xf>
    <xf borderId="5" fillId="0" fontId="8" numFmtId="4" xfId="0" applyAlignment="1" applyBorder="1" applyFont="1" applyNumberFormat="1">
      <alignment horizontal="right"/>
    </xf>
    <xf borderId="4" fillId="5" fontId="1" numFmtId="49" xfId="0" applyAlignment="1" applyBorder="1" applyFont="1" applyNumberFormat="1">
      <alignment readingOrder="0" vertical="top"/>
    </xf>
    <xf borderId="4" fillId="5" fontId="1" numFmtId="49" xfId="0" applyAlignment="1" applyBorder="1" applyFont="1" applyNumberFormat="1">
      <alignment horizontal="center" vertical="top"/>
    </xf>
    <xf borderId="4" fillId="5" fontId="1" numFmtId="2" xfId="0" applyAlignment="1" applyBorder="1" applyFont="1" applyNumberFormat="1">
      <alignment horizontal="left" shrinkToFit="0" vertical="top" wrapText="1"/>
    </xf>
    <xf borderId="4" fillId="5" fontId="1" numFmtId="49" xfId="0" applyAlignment="1" applyBorder="1" applyFont="1" applyNumberFormat="1">
      <alignment horizontal="center"/>
    </xf>
    <xf borderId="4" fillId="5" fontId="1" numFmtId="4" xfId="0" applyAlignment="1" applyBorder="1" applyFont="1" applyNumberFormat="1">
      <alignment horizontal="center" readingOrder="0"/>
    </xf>
    <xf borderId="4" fillId="5" fontId="1" numFmtId="4" xfId="0" applyAlignment="1" applyBorder="1" applyFont="1" applyNumberFormat="1">
      <alignment horizontal="right"/>
    </xf>
    <xf borderId="4" fillId="5" fontId="1" numFmtId="4" xfId="0" applyAlignment="1" applyBorder="1" applyFont="1" applyNumberFormat="1">
      <alignment horizontal="center"/>
    </xf>
    <xf borderId="4" fillId="4" fontId="14" numFmtId="49" xfId="0" applyAlignment="1" applyBorder="1" applyFont="1" applyNumberFormat="1">
      <alignment horizontal="center" shrinkToFit="0" vertical="top" wrapText="1"/>
    </xf>
    <xf borderId="0" fillId="4" fontId="15" numFmtId="2" xfId="0" applyAlignment="1" applyFont="1" applyNumberFormat="1">
      <alignment shrinkToFit="0" vertical="center" wrapText="1"/>
    </xf>
    <xf borderId="4" fillId="5" fontId="1" numFmtId="49" xfId="0" applyAlignment="1" applyBorder="1" applyFont="1" applyNumberFormat="1">
      <alignment vertical="top"/>
    </xf>
    <xf borderId="4" fillId="5" fontId="1" numFmtId="2" xfId="0" applyAlignment="1" applyBorder="1" applyFont="1" applyNumberFormat="1">
      <alignment shrinkToFit="0" vertical="top" wrapText="1"/>
    </xf>
    <xf borderId="4" fillId="5" fontId="1" numFmtId="49" xfId="0" applyAlignment="1" applyBorder="1" applyFont="1" applyNumberFormat="1">
      <alignment horizontal="center" vertical="bottom"/>
    </xf>
    <xf borderId="4" fillId="5" fontId="1" numFmtId="4" xfId="0" applyAlignment="1" applyBorder="1" applyFont="1" applyNumberFormat="1">
      <alignment horizontal="center" vertical="bottom"/>
    </xf>
    <xf borderId="4" fillId="5" fontId="3" numFmtId="4" xfId="0" applyAlignment="1" applyBorder="1" applyFont="1" applyNumberFormat="1">
      <alignment vertical="bottom"/>
    </xf>
    <xf borderId="4" fillId="5" fontId="1" numFmtId="4" xfId="0" applyAlignment="1" applyBorder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4" fontId="10" numFmtId="0" xfId="0" applyFont="1"/>
    <xf borderId="4" fillId="4" fontId="1" numFmtId="0" xfId="0" applyAlignment="1" applyBorder="1" applyFont="1">
      <alignment horizontal="center" readingOrder="0"/>
    </xf>
    <xf borderId="4" fillId="0" fontId="1" numFmtId="0" xfId="0" applyAlignment="1" applyBorder="1" applyFont="1">
      <alignment vertical="top"/>
    </xf>
    <xf borderId="4" fillId="0" fontId="1" numFmtId="0" xfId="0" applyAlignment="1" applyBorder="1" applyFont="1">
      <alignment horizontal="center" vertical="top"/>
    </xf>
    <xf borderId="4" fillId="0" fontId="1" numFmtId="0" xfId="0" applyAlignment="1" applyBorder="1" applyFont="1">
      <alignment horizontal="center"/>
    </xf>
    <xf borderId="4" fillId="2" fontId="1" numFmtId="0" xfId="0" applyAlignment="1" applyBorder="1" applyFont="1">
      <alignment vertical="top"/>
    </xf>
    <xf borderId="4" fillId="2" fontId="1" numFmtId="0" xfId="0" applyAlignment="1" applyBorder="1" applyFont="1">
      <alignment horizontal="center" vertical="top"/>
    </xf>
    <xf borderId="4" fillId="2" fontId="7" numFmtId="2" xfId="0" applyAlignment="1" applyBorder="1" applyFont="1" applyNumberFormat="1">
      <alignment horizontal="right" shrinkToFit="0" wrapText="1"/>
    </xf>
    <xf borderId="4" fillId="2" fontId="8" numFmtId="4" xfId="0" applyAlignment="1" applyBorder="1" applyFont="1" applyNumberFormat="1">
      <alignment horizontal="right"/>
    </xf>
    <xf borderId="4" fillId="2" fontId="6" numFmtId="4" xfId="0" applyAlignment="1" applyBorder="1" applyFont="1" applyNumberFormat="1">
      <alignment horizontal="center"/>
    </xf>
    <xf borderId="4" fillId="7" fontId="6" numFmtId="4" xfId="0" applyAlignment="1" applyBorder="1" applyFill="1" applyFont="1" applyNumberFormat="1">
      <alignment horizontal="right"/>
    </xf>
    <xf borderId="4" fillId="3" fontId="7" numFmtId="0" xfId="0" applyAlignment="1" applyBorder="1" applyFont="1">
      <alignment horizontal="center"/>
    </xf>
    <xf borderId="4" fillId="3" fontId="1" numFmtId="0" xfId="0" applyAlignment="1" applyBorder="1" applyFont="1">
      <alignment horizontal="center" vertical="top"/>
    </xf>
    <xf borderId="4" fillId="3" fontId="7" numFmtId="2" xfId="0" applyAlignment="1" applyBorder="1" applyFont="1" applyNumberFormat="1">
      <alignment shrinkToFit="0" vertical="center" wrapText="1"/>
    </xf>
    <xf borderId="4" fillId="3" fontId="8" numFmtId="4" xfId="0" applyAlignment="1" applyBorder="1" applyFont="1" applyNumberFormat="1">
      <alignment horizontal="right"/>
    </xf>
    <xf borderId="4" fillId="3" fontId="7" numFmtId="4" xfId="0" applyAlignment="1" applyBorder="1" applyFont="1" applyNumberFormat="1">
      <alignment horizontal="center"/>
    </xf>
    <xf borderId="4" fillId="3" fontId="7" numFmtId="4" xfId="0" applyAlignment="1" applyBorder="1" applyFont="1" applyNumberFormat="1">
      <alignment horizontal="right"/>
    </xf>
    <xf borderId="4" fillId="8" fontId="7" numFmtId="0" xfId="0" applyAlignment="1" applyBorder="1" applyFill="1" applyFont="1">
      <alignment horizontal="center"/>
    </xf>
    <xf borderId="4" fillId="8" fontId="1" numFmtId="0" xfId="0" applyAlignment="1" applyBorder="1" applyFont="1">
      <alignment horizontal="center" vertical="top"/>
    </xf>
    <xf borderId="4" fillId="8" fontId="7" numFmtId="2" xfId="0" applyAlignment="1" applyBorder="1" applyFont="1" applyNumberFormat="1">
      <alignment horizontal="left" shrinkToFit="0" vertical="top" wrapText="1"/>
    </xf>
    <xf borderId="4" fillId="8" fontId="1" numFmtId="0" xfId="0" applyAlignment="1" applyBorder="1" applyFont="1">
      <alignment horizontal="center"/>
    </xf>
    <xf borderId="4" fillId="8" fontId="1" numFmtId="4" xfId="0" applyAlignment="1" applyBorder="1" applyFont="1" applyNumberFormat="1">
      <alignment horizontal="center"/>
    </xf>
    <xf borderId="4" fillId="8" fontId="6" numFmtId="4" xfId="0" applyAlignment="1" applyBorder="1" applyFont="1" applyNumberFormat="1">
      <alignment horizontal="right"/>
    </xf>
    <xf borderId="4" fillId="8" fontId="7" numFmtId="10" xfId="0" applyAlignment="1" applyBorder="1" applyFont="1" applyNumberFormat="1">
      <alignment horizontal="center"/>
    </xf>
    <xf borderId="4" fillId="8" fontId="7" numFmtId="164" xfId="0" applyAlignment="1" applyBorder="1" applyFont="1" applyNumberFormat="1">
      <alignment horizontal="right"/>
    </xf>
    <xf borderId="4" fillId="8" fontId="7" numFmtId="2" xfId="0" applyAlignment="1" applyBorder="1" applyFont="1" applyNumberFormat="1">
      <alignment horizontal="left" readingOrder="0" shrinkToFit="0" vertical="top" wrapText="1"/>
    </xf>
    <xf borderId="0" fillId="9" fontId="10" numFmtId="0" xfId="0" applyFill="1" applyFont="1"/>
    <xf borderId="0" fillId="2" fontId="10" numFmtId="0" xfId="0" applyFont="1"/>
    <xf borderId="4" fillId="3" fontId="7" numFmtId="0" xfId="0" applyAlignment="1" applyBorder="1" applyFont="1">
      <alignment horizontal="right"/>
    </xf>
    <xf borderId="4" fillId="3" fontId="6" numFmtId="4" xfId="0" applyAlignment="1" applyBorder="1" applyFont="1" applyNumberFormat="1">
      <alignment horizontal="right"/>
    </xf>
    <xf borderId="4" fillId="3" fontId="6" numFmtId="9" xfId="0" applyAlignment="1" applyBorder="1" applyFont="1" applyNumberFormat="1">
      <alignment horizontal="center"/>
    </xf>
    <xf borderId="4" fillId="3" fontId="6" numFmtId="164" xfId="0" applyAlignment="1" applyBorder="1" applyFont="1" applyNumberFormat="1">
      <alignment horizontal="right"/>
    </xf>
    <xf borderId="0" fillId="0" fontId="1" numFmtId="0" xfId="0" applyAlignment="1" applyFont="1">
      <alignment vertical="top"/>
    </xf>
    <xf borderId="0" fillId="0" fontId="1" numFmtId="0" xfId="0" applyAlignment="1" applyFont="1">
      <alignment horizontal="center" vertical="top"/>
    </xf>
    <xf borderId="0" fillId="0" fontId="1" numFmtId="2" xfId="0" applyAlignment="1" applyFont="1" applyNumberFormat="1">
      <alignment horizontal="left" shrinkToFit="0" vertical="top" wrapText="1"/>
    </xf>
    <xf borderId="0" fillId="0" fontId="1" numFmtId="0" xfId="0" applyAlignment="1" applyFont="1">
      <alignment horizontal="center"/>
    </xf>
    <xf borderId="0" fillId="0" fontId="1" numFmtId="4" xfId="0" applyAlignment="1" applyFont="1" applyNumberFormat="1">
      <alignment horizontal="center"/>
    </xf>
    <xf borderId="0" fillId="0" fontId="8" numFmtId="4" xfId="0" applyAlignment="1" applyFont="1" applyNumberFormat="1">
      <alignment horizontal="right"/>
    </xf>
    <xf borderId="0" fillId="0" fontId="16" numFmtId="0" xfId="0" applyAlignment="1" applyFont="1">
      <alignment horizontal="center" readingOrder="0"/>
    </xf>
    <xf borderId="9" fillId="7" fontId="3" numFmtId="0" xfId="0" applyAlignment="1" applyBorder="1" applyFont="1">
      <alignment horizontal="center" vertical="center"/>
    </xf>
    <xf borderId="9" fillId="7" fontId="3" numFmtId="49" xfId="0" applyAlignment="1" applyBorder="1" applyFont="1" applyNumberFormat="1">
      <alignment vertical="center"/>
    </xf>
    <xf borderId="9" fillId="7" fontId="17" numFmtId="0" xfId="0" applyAlignment="1" applyBorder="1" applyFont="1">
      <alignment horizontal="center" shrinkToFit="0" vertical="center" wrapText="1"/>
    </xf>
    <xf borderId="9" fillId="7" fontId="3" numFmtId="0" xfId="0" applyAlignment="1" applyBorder="1" applyFont="1">
      <alignment horizontal="center"/>
    </xf>
    <xf borderId="9" fillId="7" fontId="3" numFmtId="0" xfId="0" applyBorder="1" applyFont="1"/>
    <xf borderId="9" fillId="7" fontId="18" numFmtId="4" xfId="0" applyAlignment="1" applyBorder="1" applyFont="1" applyNumberFormat="1">
      <alignment shrinkToFit="0" wrapText="1"/>
    </xf>
    <xf borderId="10" fillId="7" fontId="18" numFmtId="4" xfId="0" applyAlignment="1" applyBorder="1" applyFont="1" applyNumberFormat="1">
      <alignment shrinkToFit="0" wrapText="1"/>
    </xf>
    <xf borderId="0" fillId="0" fontId="3" numFmtId="0" xfId="0" applyAlignment="1" applyFont="1">
      <alignment horizontal="center" vertical="center"/>
    </xf>
    <xf borderId="0" fillId="0" fontId="3" numFmtId="49" xfId="0" applyAlignment="1" applyFont="1" applyNumberFormat="1">
      <alignment vertical="center"/>
    </xf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horizontal="center"/>
    </xf>
    <xf borderId="0" fillId="0" fontId="18" numFmtId="4" xfId="0" applyAlignment="1" applyFont="1" applyNumberFormat="1">
      <alignment shrinkToFit="0" wrapText="1"/>
    </xf>
    <xf borderId="4" fillId="3" fontId="17" numFmtId="0" xfId="0" applyAlignment="1" applyBorder="1" applyFont="1">
      <alignment horizontal="center" vertical="center"/>
    </xf>
    <xf borderId="4" fillId="3" fontId="17" numFmtId="49" xfId="0" applyAlignment="1" applyBorder="1" applyFont="1" applyNumberFormat="1">
      <alignment horizontal="center" readingOrder="0" vertical="center"/>
    </xf>
    <xf borderId="4" fillId="3" fontId="3" numFmtId="0" xfId="0" applyAlignment="1" applyBorder="1" applyFont="1">
      <alignment readingOrder="0" shrinkToFit="0" vertical="center" wrapText="1"/>
    </xf>
    <xf borderId="4" fillId="3" fontId="3" numFmtId="0" xfId="0" applyAlignment="1" applyBorder="1" applyFont="1">
      <alignment horizontal="center" vertical="center"/>
    </xf>
    <xf borderId="4" fillId="3" fontId="18" numFmtId="4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 readingOrder="0" shrinkToFit="0" wrapText="1"/>
    </xf>
    <xf borderId="1" fillId="0" fontId="3" numFmtId="0" xfId="0" applyAlignment="1" applyBorder="1" applyFont="1">
      <alignment horizontal="center" readingOrder="0" shrinkToFit="0" wrapText="1"/>
    </xf>
    <xf borderId="4" fillId="10" fontId="10" numFmtId="0" xfId="0" applyAlignment="1" applyBorder="1" applyFill="1" applyFont="1">
      <alignment horizontal="center" readingOrder="0" shrinkToFit="0" vertical="center" wrapText="0"/>
    </xf>
    <xf borderId="4" fillId="2" fontId="17" numFmtId="0" xfId="0" applyAlignment="1" applyBorder="1" applyFont="1">
      <alignment horizontal="center" vertical="center"/>
    </xf>
    <xf borderId="11" fillId="2" fontId="17" numFmtId="49" xfId="0" applyAlignment="1" applyBorder="1" applyFont="1" applyNumberFormat="1">
      <alignment horizontal="center" vertical="center"/>
    </xf>
    <xf borderId="11" fillId="2" fontId="17" numFmtId="0" xfId="0" applyAlignment="1" applyBorder="1" applyFont="1">
      <alignment shrinkToFit="0" vertical="center" wrapText="1"/>
    </xf>
    <xf borderId="11" fillId="2" fontId="17" numFmtId="0" xfId="0" applyAlignment="1" applyBorder="1" applyFont="1">
      <alignment horizontal="center" vertical="center"/>
    </xf>
    <xf borderId="11" fillId="2" fontId="19" numFmtId="4" xfId="0" applyAlignment="1" applyBorder="1" applyFont="1" applyNumberFormat="1">
      <alignment horizontal="center" shrinkToFit="0" wrapText="1"/>
    </xf>
    <xf borderId="11" fillId="2" fontId="19" numFmtId="4" xfId="0" applyAlignment="1" applyBorder="1" applyFont="1" applyNumberFormat="1">
      <alignment horizontal="center" shrinkToFit="0" vertical="top" wrapText="1"/>
    </xf>
    <xf borderId="0" fillId="0" fontId="3" numFmtId="0" xfId="0" applyAlignment="1" applyFont="1">
      <alignment vertical="top"/>
    </xf>
    <xf borderId="4" fillId="0" fontId="3" numFmtId="0" xfId="0" applyAlignment="1" applyBorder="1" applyFont="1">
      <alignment horizontal="center" readingOrder="0" vertical="center"/>
    </xf>
    <xf borderId="4" fillId="0" fontId="3" numFmtId="4" xfId="0" applyAlignment="1" applyBorder="1" applyFont="1" applyNumberFormat="1">
      <alignment horizontal="center" readingOrder="0" vertical="center"/>
    </xf>
    <xf borderId="1" fillId="0" fontId="3" numFmtId="4" xfId="0" applyAlignment="1" applyBorder="1" applyFont="1" applyNumberFormat="1">
      <alignment horizontal="center" readingOrder="0" vertical="center"/>
    </xf>
    <xf borderId="4" fillId="10" fontId="3" numFmtId="4" xfId="0" applyAlignment="1" applyBorder="1" applyFont="1" applyNumberFormat="1">
      <alignment horizontal="center" vertical="center"/>
    </xf>
    <xf borderId="4" fillId="0" fontId="3" numFmtId="49" xfId="0" applyAlignment="1" applyBorder="1" applyFont="1" applyNumberFormat="1">
      <alignment horizontal="center" readingOrder="0" shrinkToFit="0" vertical="center" wrapText="1"/>
    </xf>
    <xf borderId="4" fillId="0" fontId="3" numFmtId="0" xfId="0" applyAlignment="1" applyBorder="1" applyFont="1">
      <alignment readingOrder="0" shrinkToFit="0" vertical="center" wrapText="1"/>
    </xf>
    <xf borderId="4" fillId="0" fontId="3" numFmtId="0" xfId="0" applyAlignment="1" applyBorder="1" applyFont="1">
      <alignment horizontal="center" shrinkToFit="0" wrapText="1"/>
    </xf>
    <xf borderId="4" fillId="0" fontId="3" numFmtId="165" xfId="0" applyAlignment="1" applyBorder="1" applyFont="1" applyNumberFormat="1">
      <alignment horizontal="center" readingOrder="0" shrinkToFit="0" wrapText="1"/>
    </xf>
    <xf borderId="4" fillId="0" fontId="18" numFmtId="4" xfId="0" applyAlignment="1" applyBorder="1" applyFont="1" applyNumberFormat="1">
      <alignment horizontal="center" readingOrder="0" shrinkToFit="0" wrapText="1"/>
    </xf>
    <xf borderId="4" fillId="0" fontId="18" numFmtId="4" xfId="0" applyAlignment="1" applyBorder="1" applyFont="1" applyNumberFormat="1">
      <alignment horizontal="center" shrinkToFit="0" wrapText="1"/>
    </xf>
    <xf borderId="4" fillId="0" fontId="3" numFmtId="0" xfId="0" applyAlignment="1" applyBorder="1" applyFont="1">
      <alignment horizontal="center" vertical="center"/>
    </xf>
    <xf borderId="4" fillId="0" fontId="3" numFmtId="4" xfId="0" applyAlignment="1" applyBorder="1" applyFont="1" applyNumberFormat="1">
      <alignment horizontal="center" vertical="center"/>
    </xf>
    <xf borderId="1" fillId="0" fontId="3" numFmtId="4" xfId="0" applyAlignment="1" applyBorder="1" applyFont="1" applyNumberFormat="1">
      <alignment horizontal="center" vertical="center"/>
    </xf>
    <xf borderId="4" fillId="10" fontId="10" numFmtId="4" xfId="0" applyAlignment="1" applyBorder="1" applyFont="1" applyNumberFormat="1">
      <alignment horizontal="center" vertical="center"/>
    </xf>
    <xf borderId="12" fillId="2" fontId="17" numFmtId="0" xfId="0" applyAlignment="1" applyBorder="1" applyFont="1">
      <alignment horizontal="right" shrinkToFit="0" wrapText="1"/>
    </xf>
    <xf borderId="9" fillId="2" fontId="17" numFmtId="0" xfId="0" applyAlignment="1" applyBorder="1" applyFont="1">
      <alignment horizontal="right" shrinkToFit="0" wrapText="1"/>
    </xf>
    <xf borderId="10" fillId="2" fontId="17" numFmtId="0" xfId="0" applyAlignment="1" applyBorder="1" applyFont="1">
      <alignment horizontal="right" shrinkToFit="0" wrapText="1"/>
    </xf>
    <xf borderId="4" fillId="2" fontId="19" numFmtId="4" xfId="0" applyAlignment="1" applyBorder="1" applyFont="1" applyNumberFormat="1">
      <alignment horizontal="center" shrinkToFit="0" wrapText="1"/>
    </xf>
    <xf borderId="0" fillId="0" fontId="10" numFmtId="0" xfId="0" applyAlignment="1" applyFont="1">
      <alignment horizontal="center" vertical="center"/>
    </xf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18" numFmtId="0" xfId="0" applyFont="1"/>
    <xf borderId="0" fillId="0" fontId="18" numFmtId="0" xfId="0" applyAlignment="1" applyFont="1">
      <alignment shrinkToFit="0" wrapText="1"/>
    </xf>
    <xf borderId="4" fillId="0" fontId="3" numFmtId="0" xfId="0" applyAlignment="1" applyBorder="1" applyFont="1">
      <alignment horizontal="center" readingOrder="0" shrinkToFit="0" vertical="center" wrapText="1"/>
    </xf>
    <xf borderId="4" fillId="6" fontId="3" numFmtId="0" xfId="0" applyAlignment="1" applyBorder="1" applyFont="1">
      <alignment horizontal="center" shrinkToFit="0" vertical="center" wrapText="1"/>
    </xf>
    <xf borderId="4" fillId="6" fontId="3" numFmtId="4" xfId="0" applyAlignment="1" applyBorder="1" applyFont="1" applyNumberFormat="1">
      <alignment horizontal="center" readingOrder="0" vertical="center"/>
    </xf>
    <xf borderId="4" fillId="6" fontId="3" numFmtId="4" xfId="0" applyAlignment="1" applyBorder="1" applyFont="1" applyNumberFormat="1">
      <alignment horizontal="center" vertical="center"/>
    </xf>
    <xf borderId="13" fillId="10" fontId="10" numFmtId="4" xfId="0" applyAlignment="1" applyBorder="1" applyFont="1" applyNumberFormat="1">
      <alignment horizontal="center" vertical="center"/>
    </xf>
    <xf borderId="14" fillId="0" fontId="3" numFmtId="0" xfId="0" applyAlignment="1" applyBorder="1" applyFont="1">
      <alignment horizontal="center" readingOrder="0" shrinkToFit="0" vertical="center" wrapText="1"/>
    </xf>
    <xf borderId="15" fillId="0" fontId="2" numFmtId="0" xfId="0" applyBorder="1" applyFont="1"/>
    <xf borderId="16" fillId="0" fontId="2" numFmtId="0" xfId="0" applyBorder="1" applyFont="1"/>
    <xf borderId="6" fillId="0" fontId="2" numFmtId="0" xfId="0" applyBorder="1" applyFont="1"/>
    <xf borderId="17" fillId="0" fontId="2" numFmtId="0" xfId="0" applyBorder="1" applyFont="1"/>
    <xf borderId="18" fillId="0" fontId="2" numFmtId="0" xfId="0" applyBorder="1" applyFont="1"/>
    <xf borderId="19" fillId="0" fontId="2" numFmtId="0" xfId="0" applyBorder="1" applyFont="1"/>
    <xf borderId="5" fillId="0" fontId="2" numFmtId="0" xfId="0" applyBorder="1" applyFont="1"/>
    <xf borderId="4" fillId="4" fontId="3" numFmtId="0" xfId="0" applyAlignment="1" applyBorder="1" applyFont="1">
      <alignment horizontal="center" readingOrder="0" shrinkToFit="0" vertical="center" wrapText="1"/>
    </xf>
    <xf borderId="4" fillId="4" fontId="3" numFmtId="4" xfId="0" applyAlignment="1" applyBorder="1" applyFont="1" applyNumberFormat="1">
      <alignment horizontal="center" readingOrder="0" vertical="center"/>
    </xf>
    <xf borderId="4" fillId="0" fontId="3" numFmtId="0" xfId="0" applyAlignment="1" applyBorder="1" applyFont="1">
      <alignment horizontal="center" vertical="center"/>
    </xf>
    <xf borderId="4" fillId="4" fontId="3" numFmtId="4" xfId="0" applyAlignment="1" applyBorder="1" applyFont="1" applyNumberFormat="1">
      <alignment horizontal="center" vertical="center"/>
    </xf>
    <xf borderId="14" fillId="0" fontId="10" numFmtId="0" xfId="0" applyAlignment="1" applyBorder="1" applyFont="1">
      <alignment horizontal="center" readingOrder="0" shrinkToFit="0" vertical="center" wrapText="1"/>
    </xf>
    <xf borderId="4" fillId="3" fontId="17" numFmtId="0" xfId="0" applyAlignment="1" applyBorder="1" applyFont="1">
      <alignment horizontal="center" readingOrder="0" vertical="center"/>
    </xf>
    <xf borderId="4" fillId="0" fontId="3" numFmtId="0" xfId="0" applyAlignment="1" applyBorder="1" applyFont="1">
      <alignment horizontal="center" shrinkToFit="0" vertical="center" wrapText="1"/>
    </xf>
    <xf borderId="8" fillId="0" fontId="3" numFmtId="4" xfId="0" applyAlignment="1" applyBorder="1" applyFont="1" applyNumberFormat="1">
      <alignment horizontal="center" readingOrder="0" vertical="center"/>
    </xf>
    <xf borderId="8" fillId="0" fontId="3" numFmtId="4" xfId="0" applyAlignment="1" applyBorder="1" applyFont="1" applyNumberFormat="1">
      <alignment horizontal="center" readingOrder="0"/>
    </xf>
    <xf borderId="0" fillId="0" fontId="20" numFmtId="0" xfId="0" applyFont="1"/>
    <xf borderId="0" fillId="0" fontId="18" numFmtId="0" xfId="0" applyAlignment="1" applyFont="1">
      <alignment horizontal="center" shrinkToFit="0" vertical="center" wrapText="1"/>
    </xf>
    <xf borderId="4" fillId="3" fontId="17" numFmtId="0" xfId="0" applyAlignment="1" applyBorder="1" applyFont="1">
      <alignment horizontal="left" shrinkToFit="0" vertical="center" wrapText="1"/>
    </xf>
    <xf borderId="4" fillId="0" fontId="3" numFmtId="49" xfId="0" applyAlignment="1" applyBorder="1" applyFont="1" applyNumberFormat="1">
      <alignment horizontal="center" shrinkToFit="0" vertical="center" wrapText="1"/>
    </xf>
    <xf borderId="4" fillId="0" fontId="3" numFmtId="0" xfId="0" applyAlignment="1" applyBorder="1" applyFont="1">
      <alignment shrinkToFit="0" vertical="center" wrapText="1"/>
    </xf>
    <xf borderId="0" fillId="0" fontId="10" numFmtId="0" xfId="0" applyFont="1"/>
    <xf borderId="0" fillId="0" fontId="20" numFmtId="4" xfId="0" applyAlignment="1" applyFont="1" applyNumberFormat="1">
      <alignment shrinkToFit="0" wrapText="1"/>
    </xf>
    <xf borderId="0" fillId="0" fontId="18" numFmtId="4" xfId="0" applyAlignment="1" applyFont="1" applyNumberFormat="1">
      <alignment horizontal="center" shrinkToFit="0" vertical="center" wrapText="1"/>
    </xf>
    <xf borderId="0" fillId="0" fontId="2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9.86"/>
    <col customWidth="1" min="2" max="2" width="12.86"/>
    <col customWidth="1" min="3" max="3" width="20.14"/>
    <col customWidth="1" min="4" max="4" width="73.71"/>
    <col customWidth="1" min="5" max="5" width="7.43"/>
    <col customWidth="1" min="6" max="6" width="12.71"/>
    <col customWidth="1" min="7" max="7" width="14.14"/>
    <col customWidth="1" min="8" max="8" width="13.71"/>
    <col customWidth="1" min="9" max="9" width="14.57"/>
    <col customWidth="1" hidden="1" min="10" max="10" width="9.29"/>
    <col customWidth="1" hidden="1" min="11" max="11" width="20.86"/>
    <col customWidth="1" hidden="1" min="12" max="23" width="8.71"/>
  </cols>
  <sheetData>
    <row r="1">
      <c r="A1" s="1" t="s">
        <v>0</v>
      </c>
      <c r="B1" s="2"/>
      <c r="C1" s="2"/>
      <c r="D1" s="2"/>
      <c r="E1" s="2"/>
      <c r="F1" s="3"/>
      <c r="G1" s="4" t="s">
        <v>1</v>
      </c>
      <c r="H1" s="3"/>
      <c r="I1" s="5">
        <v>0.25</v>
      </c>
      <c r="J1" s="6"/>
      <c r="K1" s="7" t="s">
        <v>2</v>
      </c>
      <c r="L1" s="8">
        <v>0.25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>
      <c r="A2" s="9" t="s">
        <v>3</v>
      </c>
      <c r="B2" s="2"/>
      <c r="C2" s="2"/>
      <c r="D2" s="2"/>
      <c r="E2" s="2"/>
      <c r="F2" s="3"/>
      <c r="G2" s="4" t="s">
        <v>4</v>
      </c>
      <c r="H2" s="3"/>
      <c r="I2" s="10"/>
      <c r="K2" s="11" t="s">
        <v>5</v>
      </c>
      <c r="L2" s="12">
        <v>0.3132</v>
      </c>
    </row>
    <row r="3">
      <c r="A3" s="13" t="s">
        <v>6</v>
      </c>
      <c r="B3" s="2"/>
      <c r="C3" s="2"/>
      <c r="D3" s="2"/>
      <c r="E3" s="2"/>
      <c r="F3" s="3"/>
      <c r="G3" s="14" t="s">
        <v>7</v>
      </c>
      <c r="H3" s="3"/>
      <c r="I3" s="15"/>
    </row>
    <row r="4">
      <c r="A4" s="16"/>
      <c r="B4" s="2"/>
      <c r="C4" s="2"/>
      <c r="D4" s="2"/>
      <c r="E4" s="2"/>
      <c r="F4" s="2"/>
      <c r="G4" s="2"/>
      <c r="H4" s="2"/>
      <c r="I4" s="17" t="s">
        <v>8</v>
      </c>
      <c r="J4" s="18"/>
    </row>
    <row r="5">
      <c r="A5" s="19" t="s">
        <v>9</v>
      </c>
      <c r="B5" s="19" t="s">
        <v>10</v>
      </c>
      <c r="C5" s="19" t="s">
        <v>11</v>
      </c>
      <c r="D5" s="20" t="s">
        <v>12</v>
      </c>
      <c r="E5" s="21" t="s">
        <v>13</v>
      </c>
      <c r="F5" s="22" t="s">
        <v>14</v>
      </c>
      <c r="G5" s="23" t="s">
        <v>15</v>
      </c>
      <c r="H5" s="23" t="s">
        <v>16</v>
      </c>
      <c r="I5" s="23" t="s">
        <v>17</v>
      </c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</row>
    <row r="6">
      <c r="A6" s="25" t="s">
        <v>18</v>
      </c>
      <c r="B6" s="26"/>
      <c r="C6" s="26"/>
      <c r="D6" s="27" t="s">
        <v>19</v>
      </c>
      <c r="E6" s="28"/>
      <c r="F6" s="29"/>
      <c r="G6" s="30"/>
      <c r="H6" s="31"/>
      <c r="I6" s="32">
        <f>SUM(I7:I13)</f>
        <v>94768.37</v>
      </c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</row>
    <row r="7">
      <c r="A7" s="34" t="s">
        <v>20</v>
      </c>
      <c r="B7" s="35" t="s">
        <v>21</v>
      </c>
      <c r="C7" s="35" t="s">
        <v>22</v>
      </c>
      <c r="D7" s="36" t="s">
        <v>23</v>
      </c>
      <c r="E7" s="37" t="s">
        <v>24</v>
      </c>
      <c r="F7" s="38">
        <v>8.0</v>
      </c>
      <c r="G7" s="39">
        <v>360.94</v>
      </c>
      <c r="H7" s="39">
        <f t="shared" ref="H7:H12" si="1">(G7*(1+25%))</f>
        <v>451.175</v>
      </c>
      <c r="I7" s="39">
        <f t="shared" ref="I7:I12" si="2">TRUNC(H7*F7,2)</f>
        <v>3609.4</v>
      </c>
    </row>
    <row r="8">
      <c r="A8" s="34" t="s">
        <v>25</v>
      </c>
      <c r="B8" s="35" t="s">
        <v>26</v>
      </c>
      <c r="C8" s="35" t="s">
        <v>27</v>
      </c>
      <c r="D8" s="36" t="s">
        <v>28</v>
      </c>
      <c r="E8" s="37" t="s">
        <v>24</v>
      </c>
      <c r="F8" s="38">
        <v>12.0</v>
      </c>
      <c r="G8" s="39">
        <v>777.73</v>
      </c>
      <c r="H8" s="39">
        <f t="shared" si="1"/>
        <v>972.1625</v>
      </c>
      <c r="I8" s="39">
        <f t="shared" si="2"/>
        <v>11665.95</v>
      </c>
    </row>
    <row r="9" ht="15.75" customHeight="1">
      <c r="A9" s="40" t="s">
        <v>29</v>
      </c>
      <c r="B9" s="41" t="s">
        <v>30</v>
      </c>
      <c r="C9" s="35" t="s">
        <v>22</v>
      </c>
      <c r="D9" s="42" t="s">
        <v>31</v>
      </c>
      <c r="E9" s="37" t="s">
        <v>32</v>
      </c>
      <c r="F9" s="43">
        <v>220.0</v>
      </c>
      <c r="G9" s="44">
        <v>56.98</v>
      </c>
      <c r="H9" s="39">
        <f t="shared" si="1"/>
        <v>71.225</v>
      </c>
      <c r="I9" s="39">
        <f t="shared" si="2"/>
        <v>15669.5</v>
      </c>
    </row>
    <row r="10" ht="15.75" customHeight="1">
      <c r="A10" s="40" t="s">
        <v>33</v>
      </c>
      <c r="B10" s="41" t="s">
        <v>34</v>
      </c>
      <c r="C10" s="35" t="s">
        <v>22</v>
      </c>
      <c r="D10" s="42" t="s">
        <v>35</v>
      </c>
      <c r="E10" s="37" t="s">
        <v>24</v>
      </c>
      <c r="F10" s="43">
        <v>650.0</v>
      </c>
      <c r="G10" s="44">
        <v>68.82</v>
      </c>
      <c r="H10" s="39">
        <f t="shared" si="1"/>
        <v>86.025</v>
      </c>
      <c r="I10" s="39">
        <f t="shared" si="2"/>
        <v>55916.25</v>
      </c>
    </row>
    <row r="11" ht="15.75" customHeight="1">
      <c r="A11" s="40" t="s">
        <v>36</v>
      </c>
      <c r="B11" s="41" t="s">
        <v>37</v>
      </c>
      <c r="C11" s="35" t="s">
        <v>22</v>
      </c>
      <c r="D11" s="42" t="s">
        <v>38</v>
      </c>
      <c r="E11" s="37" t="s">
        <v>24</v>
      </c>
      <c r="F11" s="43">
        <v>12.0</v>
      </c>
      <c r="G11" s="44">
        <v>68.59</v>
      </c>
      <c r="H11" s="39">
        <f t="shared" si="1"/>
        <v>85.7375</v>
      </c>
      <c r="I11" s="39">
        <f t="shared" si="2"/>
        <v>1028.85</v>
      </c>
    </row>
    <row r="12" ht="15.75" customHeight="1">
      <c r="A12" s="40" t="s">
        <v>39</v>
      </c>
      <c r="B12" s="41" t="s">
        <v>40</v>
      </c>
      <c r="C12" s="35" t="s">
        <v>22</v>
      </c>
      <c r="D12" s="42" t="s">
        <v>41</v>
      </c>
      <c r="E12" s="45" t="s">
        <v>42</v>
      </c>
      <c r="F12" s="43">
        <v>2.0</v>
      </c>
      <c r="G12" s="44">
        <v>2751.37</v>
      </c>
      <c r="H12" s="39">
        <f t="shared" si="1"/>
        <v>3439.2125</v>
      </c>
      <c r="I12" s="39">
        <f t="shared" si="2"/>
        <v>6878.42</v>
      </c>
    </row>
    <row r="13" ht="15.75" customHeight="1">
      <c r="A13" s="46"/>
      <c r="B13" s="47"/>
      <c r="C13" s="47"/>
      <c r="D13" s="48"/>
      <c r="E13" s="49"/>
      <c r="F13" s="50"/>
      <c r="G13" s="51"/>
      <c r="H13" s="51"/>
      <c r="I13" s="52" t="s">
        <v>8</v>
      </c>
    </row>
    <row r="14" ht="15.75" customHeight="1">
      <c r="A14" s="25" t="s">
        <v>43</v>
      </c>
      <c r="B14" s="26"/>
      <c r="C14" s="26"/>
      <c r="D14" s="53" t="s">
        <v>44</v>
      </c>
      <c r="E14" s="28"/>
      <c r="F14" s="29"/>
      <c r="G14" s="30"/>
      <c r="H14" s="31"/>
      <c r="I14" s="32">
        <f>SUM(I15:I17)</f>
        <v>11077.85</v>
      </c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</row>
    <row r="15" ht="15.75" customHeight="1">
      <c r="A15" s="34" t="s">
        <v>45</v>
      </c>
      <c r="B15" s="35" t="s">
        <v>46</v>
      </c>
      <c r="C15" s="35" t="s">
        <v>22</v>
      </c>
      <c r="D15" s="36" t="s">
        <v>47</v>
      </c>
      <c r="E15" s="37" t="s">
        <v>48</v>
      </c>
      <c r="F15" s="43">
        <v>124.0</v>
      </c>
      <c r="G15" s="39">
        <v>14.09</v>
      </c>
      <c r="H15" s="39">
        <f t="shared" ref="H15:H17" si="3">(G15*(1+25%))</f>
        <v>17.6125</v>
      </c>
      <c r="I15" s="39">
        <f t="shared" ref="I15:I17" si="4">TRUNC(H15*F15,2)</f>
        <v>2183.95</v>
      </c>
    </row>
    <row r="16" ht="15.75" customHeight="1">
      <c r="A16" s="34" t="s">
        <v>49</v>
      </c>
      <c r="B16" s="35" t="s">
        <v>50</v>
      </c>
      <c r="C16" s="35" t="s">
        <v>22</v>
      </c>
      <c r="D16" s="36" t="s">
        <v>51</v>
      </c>
      <c r="E16" s="37" t="s">
        <v>48</v>
      </c>
      <c r="F16" s="43">
        <v>124.0</v>
      </c>
      <c r="G16" s="39">
        <v>28.68</v>
      </c>
      <c r="H16" s="39">
        <f t="shared" si="3"/>
        <v>35.85</v>
      </c>
      <c r="I16" s="39">
        <f t="shared" si="4"/>
        <v>4445.4</v>
      </c>
    </row>
    <row r="17" ht="15.75" customHeight="1">
      <c r="A17" s="34" t="s">
        <v>52</v>
      </c>
      <c r="B17" s="35" t="s">
        <v>53</v>
      </c>
      <c r="C17" s="35" t="s">
        <v>27</v>
      </c>
      <c r="D17" s="54" t="s">
        <v>54</v>
      </c>
      <c r="E17" s="37" t="s">
        <v>55</v>
      </c>
      <c r="F17" s="43">
        <v>1240.0</v>
      </c>
      <c r="G17" s="39">
        <v>2.87</v>
      </c>
      <c r="H17" s="39">
        <f t="shared" si="3"/>
        <v>3.5875</v>
      </c>
      <c r="I17" s="39">
        <f t="shared" si="4"/>
        <v>4448.5</v>
      </c>
    </row>
    <row r="18" ht="15.75" customHeight="1">
      <c r="A18" s="46"/>
      <c r="B18" s="47"/>
      <c r="C18" s="47"/>
      <c r="D18" s="48"/>
      <c r="E18" s="49"/>
      <c r="F18" s="50"/>
      <c r="G18" s="51"/>
      <c r="H18" s="51"/>
      <c r="I18" s="51"/>
    </row>
    <row r="19" ht="15.75" customHeight="1">
      <c r="A19" s="55" t="s">
        <v>56</v>
      </c>
      <c r="B19" s="26"/>
      <c r="C19" s="26"/>
      <c r="D19" s="27" t="s">
        <v>57</v>
      </c>
      <c r="E19" s="28"/>
      <c r="F19" s="29"/>
      <c r="G19" s="30"/>
      <c r="H19" s="31"/>
      <c r="I19" s="32">
        <f>SUM(I20:I26)</f>
        <v>201199.45</v>
      </c>
    </row>
    <row r="20" ht="15.75" customHeight="1">
      <c r="A20" s="40" t="s">
        <v>58</v>
      </c>
      <c r="B20" s="41" t="s">
        <v>59</v>
      </c>
      <c r="C20" s="35" t="s">
        <v>22</v>
      </c>
      <c r="D20" s="42" t="s">
        <v>60</v>
      </c>
      <c r="E20" s="37" t="s">
        <v>32</v>
      </c>
      <c r="F20" s="43">
        <v>70.0</v>
      </c>
      <c r="G20" s="44">
        <v>4.57</v>
      </c>
      <c r="H20" s="39">
        <f t="shared" ref="H20:H25" si="5">(G20*(1+25%))</f>
        <v>5.7125</v>
      </c>
      <c r="I20" s="39">
        <f>TRUNC(H20*F20,2)</f>
        <v>399.87</v>
      </c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</row>
    <row r="21" ht="15.75" customHeight="1">
      <c r="A21" s="40" t="s">
        <v>61</v>
      </c>
      <c r="B21" s="35" t="s">
        <v>62</v>
      </c>
      <c r="C21" s="35" t="s">
        <v>27</v>
      </c>
      <c r="D21" s="57" t="s">
        <v>63</v>
      </c>
      <c r="E21" s="58" t="s">
        <v>32</v>
      </c>
      <c r="F21" s="59">
        <v>70.0</v>
      </c>
      <c r="G21" s="60">
        <v>162.71</v>
      </c>
      <c r="H21" s="39">
        <f t="shared" si="5"/>
        <v>203.3875</v>
      </c>
      <c r="I21" s="60">
        <f>TRUNC(H21*F21,2)</f>
        <v>14237.12</v>
      </c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</row>
    <row r="22" ht="15.75" customHeight="1">
      <c r="A22" s="40" t="s">
        <v>64</v>
      </c>
      <c r="B22" s="35" t="s">
        <v>65</v>
      </c>
      <c r="C22" s="35" t="s">
        <v>22</v>
      </c>
      <c r="D22" s="36" t="s">
        <v>66</v>
      </c>
      <c r="E22" s="37" t="s">
        <v>67</v>
      </c>
      <c r="F22" s="43">
        <v>2000.0</v>
      </c>
      <c r="G22" s="39">
        <v>25.46</v>
      </c>
      <c r="H22" s="39">
        <f t="shared" si="5"/>
        <v>31.825</v>
      </c>
      <c r="I22" s="39">
        <f>TRUNC(H22*F22,2)</f>
        <v>63650</v>
      </c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</row>
    <row r="23" ht="15.75" customHeight="1">
      <c r="A23" s="40" t="s">
        <v>68</v>
      </c>
      <c r="B23" s="35" t="s">
        <v>69</v>
      </c>
      <c r="C23" s="35" t="s">
        <v>27</v>
      </c>
      <c r="D23" s="57" t="s">
        <v>70</v>
      </c>
      <c r="E23" s="58" t="s">
        <v>24</v>
      </c>
      <c r="F23" s="59">
        <v>721.0</v>
      </c>
      <c r="G23" s="60">
        <v>26.72</v>
      </c>
      <c r="H23" s="39">
        <f t="shared" si="5"/>
        <v>33.4</v>
      </c>
      <c r="I23" s="60">
        <f t="shared" ref="I23:I24" si="6">TRUNC(H23*F23,2)</f>
        <v>24081.4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</row>
    <row r="24" ht="15.75" customHeight="1">
      <c r="A24" s="40" t="s">
        <v>71</v>
      </c>
      <c r="B24" s="35" t="s">
        <v>72</v>
      </c>
      <c r="C24" s="35" t="s">
        <v>27</v>
      </c>
      <c r="D24" s="57" t="s">
        <v>73</v>
      </c>
      <c r="E24" s="62" t="s">
        <v>24</v>
      </c>
      <c r="F24" s="59">
        <v>721.0</v>
      </c>
      <c r="G24" s="60">
        <v>41.27</v>
      </c>
      <c r="H24" s="39">
        <f t="shared" si="5"/>
        <v>51.5875</v>
      </c>
      <c r="I24" s="60">
        <f t="shared" si="6"/>
        <v>37194.58</v>
      </c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</row>
    <row r="25" ht="15.75" customHeight="1">
      <c r="A25" s="40" t="s">
        <v>74</v>
      </c>
      <c r="B25" s="35" t="s">
        <v>75</v>
      </c>
      <c r="C25" s="35" t="s">
        <v>22</v>
      </c>
      <c r="D25" s="36" t="s">
        <v>76</v>
      </c>
      <c r="E25" s="37" t="s">
        <v>24</v>
      </c>
      <c r="F25" s="43">
        <v>721.0</v>
      </c>
      <c r="G25" s="44">
        <v>68.39</v>
      </c>
      <c r="H25" s="39">
        <f t="shared" si="5"/>
        <v>85.4875</v>
      </c>
      <c r="I25" s="39">
        <f>TRUNC(H25*F25,2)</f>
        <v>61636.48</v>
      </c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</row>
    <row r="26" ht="15.75" customHeight="1">
      <c r="A26" s="46"/>
      <c r="B26" s="47"/>
      <c r="C26" s="47"/>
      <c r="E26" s="49"/>
      <c r="F26" s="50"/>
      <c r="G26" s="51"/>
      <c r="H26" s="51"/>
      <c r="I26" s="51"/>
    </row>
    <row r="27" ht="15.75" customHeight="1">
      <c r="A27" s="55" t="s">
        <v>77</v>
      </c>
      <c r="B27" s="26"/>
      <c r="C27" s="26"/>
      <c r="D27" s="27" t="s">
        <v>78</v>
      </c>
      <c r="E27" s="28"/>
      <c r="F27" s="29"/>
      <c r="G27" s="30"/>
      <c r="H27" s="31"/>
      <c r="I27" s="32">
        <f>SUM(I28:I44)</f>
        <v>24730.4</v>
      </c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</row>
    <row r="28" ht="15.75" customHeight="1">
      <c r="A28" s="40" t="s">
        <v>79</v>
      </c>
      <c r="B28" s="35" t="s">
        <v>80</v>
      </c>
      <c r="C28" s="35" t="s">
        <v>22</v>
      </c>
      <c r="D28" s="36" t="s">
        <v>81</v>
      </c>
      <c r="E28" s="37" t="s">
        <v>48</v>
      </c>
      <c r="F28" s="38">
        <v>7.16</v>
      </c>
      <c r="G28" s="39">
        <v>294.09</v>
      </c>
      <c r="H28" s="39">
        <f t="shared" ref="H28:H38" si="7">(G28*(1+25%))</f>
        <v>367.6125</v>
      </c>
      <c r="I28" s="39">
        <f t="shared" ref="I28:I38" si="8">TRUNC(H28*F28,2)</f>
        <v>2632.1</v>
      </c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</row>
    <row r="29" ht="15.75" customHeight="1">
      <c r="A29" s="40" t="s">
        <v>82</v>
      </c>
      <c r="B29" s="65" t="s">
        <v>83</v>
      </c>
      <c r="C29" s="66" t="s">
        <v>27</v>
      </c>
      <c r="D29" s="67" t="s">
        <v>84</v>
      </c>
      <c r="E29" s="68" t="s">
        <v>32</v>
      </c>
      <c r="F29" s="69">
        <v>30.0</v>
      </c>
      <c r="G29" s="70">
        <v>112.06</v>
      </c>
      <c r="H29" s="39">
        <f t="shared" si="7"/>
        <v>140.075</v>
      </c>
      <c r="I29" s="70">
        <f t="shared" si="8"/>
        <v>4202.25</v>
      </c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</row>
    <row r="30" ht="15.75" customHeight="1">
      <c r="A30" s="40" t="s">
        <v>85</v>
      </c>
      <c r="B30" s="35" t="s">
        <v>86</v>
      </c>
      <c r="C30" s="35" t="s">
        <v>27</v>
      </c>
      <c r="D30" s="48" t="s">
        <v>87</v>
      </c>
      <c r="E30" s="49" t="s">
        <v>24</v>
      </c>
      <c r="F30" s="50">
        <v>27.0</v>
      </c>
      <c r="G30" s="39">
        <v>86.37</v>
      </c>
      <c r="H30" s="39">
        <f t="shared" si="7"/>
        <v>107.9625</v>
      </c>
      <c r="I30" s="39">
        <f t="shared" si="8"/>
        <v>2914.98</v>
      </c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</row>
    <row r="31" ht="15.75" customHeight="1">
      <c r="A31" s="40" t="s">
        <v>88</v>
      </c>
      <c r="B31" s="71" t="s">
        <v>89</v>
      </c>
      <c r="C31" s="35" t="s">
        <v>27</v>
      </c>
      <c r="D31" s="72" t="s">
        <v>90</v>
      </c>
      <c r="E31" s="73" t="s">
        <v>67</v>
      </c>
      <c r="F31" s="38">
        <v>7.35</v>
      </c>
      <c r="G31" s="39">
        <v>13.51</v>
      </c>
      <c r="H31" s="39">
        <f t="shared" si="7"/>
        <v>16.8875</v>
      </c>
      <c r="I31" s="39">
        <f t="shared" si="8"/>
        <v>124.12</v>
      </c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</row>
    <row r="32" ht="15.75" customHeight="1">
      <c r="A32" s="40" t="s">
        <v>91</v>
      </c>
      <c r="B32" s="71" t="s">
        <v>92</v>
      </c>
      <c r="C32" s="35" t="s">
        <v>27</v>
      </c>
      <c r="D32" s="72" t="s">
        <v>93</v>
      </c>
      <c r="E32" s="73" t="s">
        <v>67</v>
      </c>
      <c r="F32" s="38">
        <v>28.8</v>
      </c>
      <c r="G32" s="39">
        <v>9.71</v>
      </c>
      <c r="H32" s="39">
        <f t="shared" si="7"/>
        <v>12.1375</v>
      </c>
      <c r="I32" s="39">
        <f t="shared" si="8"/>
        <v>349.56</v>
      </c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</row>
    <row r="33" ht="15.75" customHeight="1">
      <c r="A33" s="40" t="s">
        <v>94</v>
      </c>
      <c r="B33" s="35" t="s">
        <v>95</v>
      </c>
      <c r="C33" s="35" t="s">
        <v>27</v>
      </c>
      <c r="D33" s="36" t="s">
        <v>96</v>
      </c>
      <c r="E33" s="37" t="s">
        <v>48</v>
      </c>
      <c r="F33" s="38">
        <v>6.17</v>
      </c>
      <c r="G33" s="39">
        <v>498.29</v>
      </c>
      <c r="H33" s="39">
        <f t="shared" si="7"/>
        <v>622.8625</v>
      </c>
      <c r="I33" s="39">
        <f t="shared" si="8"/>
        <v>3843.06</v>
      </c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</row>
    <row r="34" ht="15.75" customHeight="1">
      <c r="A34" s="40" t="s">
        <v>97</v>
      </c>
      <c r="B34" s="71" t="s">
        <v>98</v>
      </c>
      <c r="C34" s="35" t="s">
        <v>22</v>
      </c>
      <c r="D34" s="72" t="s">
        <v>99</v>
      </c>
      <c r="E34" s="73" t="s">
        <v>67</v>
      </c>
      <c r="F34" s="43">
        <v>150.0</v>
      </c>
      <c r="G34" s="39">
        <v>20.19</v>
      </c>
      <c r="H34" s="39">
        <f t="shared" si="7"/>
        <v>25.2375</v>
      </c>
      <c r="I34" s="39">
        <f t="shared" si="8"/>
        <v>3785.62</v>
      </c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</row>
    <row r="35" ht="15.75" customHeight="1">
      <c r="A35" s="40" t="s">
        <v>100</v>
      </c>
      <c r="B35" s="35" t="s">
        <v>101</v>
      </c>
      <c r="C35" s="35" t="s">
        <v>27</v>
      </c>
      <c r="D35" s="36" t="s">
        <v>102</v>
      </c>
      <c r="E35" s="37" t="s">
        <v>48</v>
      </c>
      <c r="F35" s="38">
        <v>12.5</v>
      </c>
      <c r="G35" s="39">
        <v>176.4</v>
      </c>
      <c r="H35" s="39">
        <f t="shared" si="7"/>
        <v>220.5</v>
      </c>
      <c r="I35" s="39">
        <f t="shared" si="8"/>
        <v>2756.25</v>
      </c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</row>
    <row r="36" ht="15.75" customHeight="1">
      <c r="A36" s="40" t="s">
        <v>103</v>
      </c>
      <c r="B36" s="35" t="s">
        <v>104</v>
      </c>
      <c r="C36" s="35" t="s">
        <v>27</v>
      </c>
      <c r="D36" s="36" t="s">
        <v>105</v>
      </c>
      <c r="E36" s="37" t="s">
        <v>32</v>
      </c>
      <c r="F36" s="38">
        <v>32.35</v>
      </c>
      <c r="G36" s="39">
        <v>49.45</v>
      </c>
      <c r="H36" s="39">
        <f t="shared" si="7"/>
        <v>61.8125</v>
      </c>
      <c r="I36" s="39">
        <f t="shared" si="8"/>
        <v>1999.63</v>
      </c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</row>
    <row r="37" ht="15.75" customHeight="1">
      <c r="A37" s="40" t="s">
        <v>106</v>
      </c>
      <c r="B37" s="35" t="s">
        <v>107</v>
      </c>
      <c r="C37" s="35" t="s">
        <v>27</v>
      </c>
      <c r="D37" s="36" t="s">
        <v>108</v>
      </c>
      <c r="E37" s="37" t="s">
        <v>32</v>
      </c>
      <c r="F37" s="38">
        <v>32.35</v>
      </c>
      <c r="G37" s="39">
        <v>1.5</v>
      </c>
      <c r="H37" s="39">
        <f t="shared" si="7"/>
        <v>1.875</v>
      </c>
      <c r="I37" s="39">
        <f t="shared" si="8"/>
        <v>60.65</v>
      </c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</row>
    <row r="38" ht="15.75" customHeight="1">
      <c r="A38" s="40" t="s">
        <v>109</v>
      </c>
      <c r="B38" s="35" t="s">
        <v>46</v>
      </c>
      <c r="C38" s="35" t="s">
        <v>22</v>
      </c>
      <c r="D38" s="36" t="s">
        <v>47</v>
      </c>
      <c r="E38" s="37" t="s">
        <v>48</v>
      </c>
      <c r="F38" s="38">
        <v>7.16</v>
      </c>
      <c r="G38" s="39">
        <v>14.09</v>
      </c>
      <c r="H38" s="39">
        <f t="shared" si="7"/>
        <v>17.6125</v>
      </c>
      <c r="I38" s="39">
        <f t="shared" si="8"/>
        <v>126.1</v>
      </c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</row>
    <row r="39" ht="15.75" customHeight="1">
      <c r="A39" s="74" t="s">
        <v>110</v>
      </c>
      <c r="B39" s="2"/>
      <c r="C39" s="2"/>
      <c r="D39" s="2"/>
      <c r="E39" s="2"/>
      <c r="F39" s="2"/>
      <c r="G39" s="2"/>
      <c r="H39" s="2"/>
      <c r="I39" s="2"/>
    </row>
    <row r="40" ht="15.75" customHeight="1">
      <c r="A40" s="40" t="s">
        <v>111</v>
      </c>
      <c r="B40" s="41" t="s">
        <v>112</v>
      </c>
      <c r="C40" s="35" t="s">
        <v>27</v>
      </c>
      <c r="D40" s="75" t="s">
        <v>113</v>
      </c>
      <c r="E40" s="37" t="s">
        <v>48</v>
      </c>
      <c r="F40" s="43">
        <v>0.504</v>
      </c>
      <c r="G40" s="44">
        <v>610.54</v>
      </c>
      <c r="H40" s="39">
        <f t="shared" ref="H40:H43" si="9">(G40*(1+25%))</f>
        <v>763.175</v>
      </c>
      <c r="I40" s="39">
        <f t="shared" ref="I40:I43" si="10">TRUNC(H40*F40,2)</f>
        <v>384.64</v>
      </c>
    </row>
    <row r="41" ht="15.75" customHeight="1">
      <c r="A41" s="40" t="s">
        <v>114</v>
      </c>
      <c r="B41" s="71" t="s">
        <v>98</v>
      </c>
      <c r="C41" s="35" t="s">
        <v>22</v>
      </c>
      <c r="D41" s="72" t="s">
        <v>99</v>
      </c>
      <c r="E41" s="73" t="s">
        <v>67</v>
      </c>
      <c r="F41" s="43">
        <v>7.82</v>
      </c>
      <c r="G41" s="39">
        <v>20.19</v>
      </c>
      <c r="H41" s="39">
        <f t="shared" si="9"/>
        <v>25.2375</v>
      </c>
      <c r="I41" s="39">
        <f t="shared" si="10"/>
        <v>197.35</v>
      </c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</row>
    <row r="42" ht="15.75" customHeight="1">
      <c r="A42" s="40" t="s">
        <v>115</v>
      </c>
      <c r="B42" s="35" t="s">
        <v>86</v>
      </c>
      <c r="C42" s="35" t="s">
        <v>27</v>
      </c>
      <c r="D42" s="48" t="s">
        <v>87</v>
      </c>
      <c r="E42" s="49" t="s">
        <v>24</v>
      </c>
      <c r="F42" s="76">
        <v>10.8</v>
      </c>
      <c r="G42" s="39">
        <v>86.37</v>
      </c>
      <c r="H42" s="39">
        <f t="shared" si="9"/>
        <v>107.9625</v>
      </c>
      <c r="I42" s="39">
        <f t="shared" si="10"/>
        <v>1165.99</v>
      </c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</row>
    <row r="43" ht="15.75" customHeight="1">
      <c r="A43" s="40" t="s">
        <v>116</v>
      </c>
      <c r="B43" s="77" t="s">
        <v>117</v>
      </c>
      <c r="C43" s="35" t="s">
        <v>118</v>
      </c>
      <c r="D43" s="75" t="s">
        <v>119</v>
      </c>
      <c r="E43" s="45" t="s">
        <v>42</v>
      </c>
      <c r="F43" s="43">
        <v>3.0</v>
      </c>
      <c r="G43" s="44">
        <v>50.16</v>
      </c>
      <c r="H43" s="39">
        <f t="shared" si="9"/>
        <v>62.7</v>
      </c>
      <c r="I43" s="39">
        <f t="shared" si="10"/>
        <v>188.1</v>
      </c>
    </row>
    <row r="44" ht="15.75" customHeight="1">
      <c r="A44" s="46"/>
      <c r="B44" s="47"/>
      <c r="C44" s="47"/>
      <c r="D44" s="48"/>
      <c r="E44" s="49"/>
      <c r="F44" s="50"/>
      <c r="G44" s="51"/>
      <c r="H44" s="39"/>
      <c r="I44" s="51"/>
    </row>
    <row r="45" ht="15.75" customHeight="1">
      <c r="A45" s="55" t="s">
        <v>120</v>
      </c>
      <c r="B45" s="26"/>
      <c r="C45" s="26"/>
      <c r="D45" s="27" t="s">
        <v>121</v>
      </c>
      <c r="E45" s="28"/>
      <c r="F45" s="29"/>
      <c r="G45" s="30"/>
      <c r="H45" s="29"/>
      <c r="I45" s="32">
        <f>SUM(I46:I61)</f>
        <v>112850.77</v>
      </c>
    </row>
    <row r="46" ht="15.75" customHeight="1">
      <c r="A46" s="40" t="s">
        <v>122</v>
      </c>
      <c r="B46" s="41" t="s">
        <v>123</v>
      </c>
      <c r="C46" s="35" t="s">
        <v>22</v>
      </c>
      <c r="D46" s="42" t="s">
        <v>124</v>
      </c>
      <c r="E46" s="73" t="s">
        <v>24</v>
      </c>
      <c r="F46" s="43">
        <v>145.0</v>
      </c>
      <c r="G46" s="44">
        <v>31.21</v>
      </c>
      <c r="H46" s="39">
        <f t="shared" ref="H46:H60" si="11">(G46*(1+25%))</f>
        <v>39.0125</v>
      </c>
      <c r="I46" s="39">
        <f>TRUNC(H46*F46,2)</f>
        <v>5656.81</v>
      </c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</row>
    <row r="47" ht="15.75" customHeight="1">
      <c r="A47" s="40" t="s">
        <v>125</v>
      </c>
      <c r="B47" s="35" t="s">
        <v>126</v>
      </c>
      <c r="C47" s="35" t="s">
        <v>22</v>
      </c>
      <c r="D47" s="57" t="s">
        <v>127</v>
      </c>
      <c r="E47" s="58" t="s">
        <v>24</v>
      </c>
      <c r="F47" s="78">
        <v>145.0</v>
      </c>
      <c r="G47" s="60">
        <v>3.31</v>
      </c>
      <c r="H47" s="39">
        <f t="shared" si="11"/>
        <v>4.1375</v>
      </c>
      <c r="I47" s="60">
        <f t="shared" ref="I47:I49" si="12">TRUNC(H47*F47,2)</f>
        <v>599.93</v>
      </c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</row>
    <row r="48" ht="15.75" customHeight="1">
      <c r="A48" s="40" t="s">
        <v>128</v>
      </c>
      <c r="B48" s="41" t="s">
        <v>129</v>
      </c>
      <c r="C48" s="41" t="s">
        <v>27</v>
      </c>
      <c r="D48" s="80" t="s">
        <v>130</v>
      </c>
      <c r="E48" s="58" t="s">
        <v>24</v>
      </c>
      <c r="F48" s="78">
        <v>47.0</v>
      </c>
      <c r="G48" s="81">
        <v>8.07</v>
      </c>
      <c r="H48" s="39">
        <f t="shared" si="11"/>
        <v>10.0875</v>
      </c>
      <c r="I48" s="60">
        <f t="shared" si="12"/>
        <v>474.11</v>
      </c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</row>
    <row r="49" ht="15.75" customHeight="1">
      <c r="A49" s="40" t="s">
        <v>131</v>
      </c>
      <c r="B49" s="82" t="s">
        <v>132</v>
      </c>
      <c r="C49" s="82" t="s">
        <v>27</v>
      </c>
      <c r="D49" s="83" t="s">
        <v>133</v>
      </c>
      <c r="E49" s="84" t="s">
        <v>24</v>
      </c>
      <c r="F49" s="78">
        <v>67.0</v>
      </c>
      <c r="G49" s="60">
        <v>86.92</v>
      </c>
      <c r="H49" s="39">
        <f t="shared" si="11"/>
        <v>108.65</v>
      </c>
      <c r="I49" s="60">
        <f t="shared" si="12"/>
        <v>7279.55</v>
      </c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</row>
    <row r="50" ht="15.75" customHeight="1">
      <c r="A50" s="40" t="s">
        <v>134</v>
      </c>
      <c r="B50" s="85" t="s">
        <v>135</v>
      </c>
      <c r="C50" s="86" t="s">
        <v>22</v>
      </c>
      <c r="D50" s="87" t="s">
        <v>136</v>
      </c>
      <c r="E50" s="88" t="s">
        <v>24</v>
      </c>
      <c r="F50" s="43">
        <v>140.0</v>
      </c>
      <c r="G50" s="44">
        <v>51.43</v>
      </c>
      <c r="H50" s="39">
        <f t="shared" si="11"/>
        <v>64.2875</v>
      </c>
      <c r="I50" s="39">
        <f t="shared" ref="I50:I60" si="13">TRUNC(H50*F50,2)</f>
        <v>9000.25</v>
      </c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</row>
    <row r="51" ht="15.75" customHeight="1">
      <c r="A51" s="40" t="s">
        <v>137</v>
      </c>
      <c r="B51" s="35" t="s">
        <v>138</v>
      </c>
      <c r="C51" s="35" t="s">
        <v>22</v>
      </c>
      <c r="D51" s="36" t="s">
        <v>139</v>
      </c>
      <c r="E51" s="37" t="s">
        <v>24</v>
      </c>
      <c r="F51" s="43">
        <v>70.0</v>
      </c>
      <c r="G51" s="39">
        <v>52.51</v>
      </c>
      <c r="H51" s="39">
        <f t="shared" si="11"/>
        <v>65.6375</v>
      </c>
      <c r="I51" s="39">
        <f t="shared" si="13"/>
        <v>4594.62</v>
      </c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</row>
    <row r="52" ht="15.75" customHeight="1">
      <c r="A52" s="40" t="s">
        <v>140</v>
      </c>
      <c r="B52" s="35" t="s">
        <v>141</v>
      </c>
      <c r="C52" s="35" t="s">
        <v>22</v>
      </c>
      <c r="D52" s="57" t="s">
        <v>142</v>
      </c>
      <c r="E52" s="58" t="s">
        <v>24</v>
      </c>
      <c r="F52" s="43">
        <v>70.0</v>
      </c>
      <c r="G52" s="39">
        <v>46.03</v>
      </c>
      <c r="H52" s="39">
        <f t="shared" si="11"/>
        <v>57.5375</v>
      </c>
      <c r="I52" s="39">
        <f t="shared" si="13"/>
        <v>4027.62</v>
      </c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</row>
    <row r="53" ht="15.75" customHeight="1">
      <c r="A53" s="40" t="s">
        <v>143</v>
      </c>
      <c r="B53" s="35" t="s">
        <v>144</v>
      </c>
      <c r="C53" s="35" t="s">
        <v>118</v>
      </c>
      <c r="D53" s="36" t="s">
        <v>145</v>
      </c>
      <c r="E53" s="37" t="s">
        <v>32</v>
      </c>
      <c r="F53" s="43">
        <v>25.0</v>
      </c>
      <c r="G53" s="39">
        <v>81.69</v>
      </c>
      <c r="H53" s="39">
        <f t="shared" si="11"/>
        <v>102.1125</v>
      </c>
      <c r="I53" s="39">
        <f t="shared" si="13"/>
        <v>2552.81</v>
      </c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</row>
    <row r="54" ht="15.75" customHeight="1">
      <c r="A54" s="40" t="s">
        <v>146</v>
      </c>
      <c r="B54" s="35" t="s">
        <v>147</v>
      </c>
      <c r="C54" s="35" t="s">
        <v>118</v>
      </c>
      <c r="D54" s="36" t="s">
        <v>148</v>
      </c>
      <c r="E54" s="37" t="s">
        <v>32</v>
      </c>
      <c r="F54" s="43">
        <v>25.0</v>
      </c>
      <c r="G54" s="39">
        <v>69.23</v>
      </c>
      <c r="H54" s="39">
        <f t="shared" si="11"/>
        <v>86.5375</v>
      </c>
      <c r="I54" s="39">
        <f t="shared" si="13"/>
        <v>2163.43</v>
      </c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</row>
    <row r="55" ht="15.75" customHeight="1">
      <c r="A55" s="40" t="s">
        <v>149</v>
      </c>
      <c r="B55" s="35" t="s">
        <v>150</v>
      </c>
      <c r="C55" s="35" t="s">
        <v>22</v>
      </c>
      <c r="D55" s="36" t="s">
        <v>151</v>
      </c>
      <c r="E55" s="37" t="s">
        <v>24</v>
      </c>
      <c r="F55" s="38">
        <v>1.71</v>
      </c>
      <c r="G55" s="39">
        <v>925.66</v>
      </c>
      <c r="H55" s="39">
        <f t="shared" si="11"/>
        <v>1157.075</v>
      </c>
      <c r="I55" s="39">
        <f t="shared" si="13"/>
        <v>1978.59</v>
      </c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</row>
    <row r="56" ht="15.75" customHeight="1">
      <c r="A56" s="40" t="s">
        <v>152</v>
      </c>
      <c r="B56" s="35" t="s">
        <v>153</v>
      </c>
      <c r="C56" s="35" t="s">
        <v>22</v>
      </c>
      <c r="D56" s="54" t="s">
        <v>154</v>
      </c>
      <c r="E56" s="37" t="s">
        <v>24</v>
      </c>
      <c r="F56" s="43">
        <v>47.0</v>
      </c>
      <c r="G56" s="39">
        <v>946.18</v>
      </c>
      <c r="H56" s="39">
        <f t="shared" si="11"/>
        <v>1182.725</v>
      </c>
      <c r="I56" s="39">
        <f t="shared" si="13"/>
        <v>55588.07</v>
      </c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</row>
    <row r="57" ht="15.75" customHeight="1">
      <c r="A57" s="40" t="s">
        <v>155</v>
      </c>
      <c r="B57" s="41" t="s">
        <v>72</v>
      </c>
      <c r="C57" s="35" t="s">
        <v>27</v>
      </c>
      <c r="D57" s="42" t="s">
        <v>73</v>
      </c>
      <c r="E57" s="73" t="s">
        <v>24</v>
      </c>
      <c r="F57" s="43">
        <v>47.0</v>
      </c>
      <c r="G57" s="44">
        <v>41.27</v>
      </c>
      <c r="H57" s="39">
        <f t="shared" si="11"/>
        <v>51.5875</v>
      </c>
      <c r="I57" s="39">
        <f t="shared" si="13"/>
        <v>2424.61</v>
      </c>
    </row>
    <row r="58" ht="15.75" customHeight="1">
      <c r="A58" s="40" t="s">
        <v>156</v>
      </c>
      <c r="B58" s="35" t="s">
        <v>157</v>
      </c>
      <c r="C58" s="35" t="s">
        <v>27</v>
      </c>
      <c r="D58" s="42" t="s">
        <v>158</v>
      </c>
      <c r="E58" s="58" t="s">
        <v>24</v>
      </c>
      <c r="F58" s="43">
        <v>70.0</v>
      </c>
      <c r="G58" s="44">
        <v>53.96</v>
      </c>
      <c r="H58" s="39">
        <f t="shared" si="11"/>
        <v>67.45</v>
      </c>
      <c r="I58" s="39">
        <f t="shared" si="13"/>
        <v>4721.5</v>
      </c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</row>
    <row r="59" ht="15.75" customHeight="1">
      <c r="A59" s="40" t="s">
        <v>159</v>
      </c>
      <c r="B59" s="35" t="s">
        <v>160</v>
      </c>
      <c r="C59" s="35" t="s">
        <v>22</v>
      </c>
      <c r="D59" s="36" t="s">
        <v>161</v>
      </c>
      <c r="E59" s="37" t="s">
        <v>24</v>
      </c>
      <c r="F59" s="43">
        <v>630.0</v>
      </c>
      <c r="G59" s="39">
        <v>2.42</v>
      </c>
      <c r="H59" s="39">
        <f t="shared" si="11"/>
        <v>3.025</v>
      </c>
      <c r="I59" s="39">
        <f t="shared" si="13"/>
        <v>1905.75</v>
      </c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</row>
    <row r="60" ht="15.75" customHeight="1">
      <c r="A60" s="40" t="s">
        <v>162</v>
      </c>
      <c r="B60" s="35" t="s">
        <v>157</v>
      </c>
      <c r="C60" s="35" t="s">
        <v>27</v>
      </c>
      <c r="D60" s="36" t="s">
        <v>163</v>
      </c>
      <c r="E60" s="37" t="s">
        <v>24</v>
      </c>
      <c r="F60" s="43">
        <v>630.0</v>
      </c>
      <c r="G60" s="39">
        <v>12.55</v>
      </c>
      <c r="H60" s="39">
        <f t="shared" si="11"/>
        <v>15.6875</v>
      </c>
      <c r="I60" s="39">
        <f t="shared" si="13"/>
        <v>9883.12</v>
      </c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</row>
    <row r="61" ht="15.75" customHeight="1">
      <c r="A61" s="46"/>
      <c r="B61" s="47"/>
      <c r="C61" s="47"/>
      <c r="D61" s="48"/>
      <c r="E61" s="49"/>
      <c r="F61" s="50"/>
      <c r="G61" s="51"/>
      <c r="H61" s="39"/>
      <c r="I61" s="51"/>
    </row>
    <row r="62" ht="15.75" customHeight="1">
      <c r="A62" s="55" t="s">
        <v>164</v>
      </c>
      <c r="B62" s="26"/>
      <c r="C62" s="26"/>
      <c r="D62" s="53" t="s">
        <v>165</v>
      </c>
      <c r="E62" s="28"/>
      <c r="F62" s="29"/>
      <c r="G62" s="29"/>
      <c r="H62" s="29"/>
      <c r="I62" s="32">
        <f>SUM(I63:I69)</f>
        <v>55971.06</v>
      </c>
    </row>
    <row r="63" ht="15.75" customHeight="1">
      <c r="A63" s="40" t="s">
        <v>166</v>
      </c>
      <c r="B63" s="35" t="s">
        <v>167</v>
      </c>
      <c r="C63" s="35" t="s">
        <v>22</v>
      </c>
      <c r="D63" s="36" t="s">
        <v>168</v>
      </c>
      <c r="E63" s="37" t="s">
        <v>32</v>
      </c>
      <c r="F63" s="43">
        <v>51.0</v>
      </c>
      <c r="G63" s="39">
        <v>376.19</v>
      </c>
      <c r="H63" s="39">
        <f t="shared" ref="H63:H68" si="14">(G63*(1+25%))</f>
        <v>470.2375</v>
      </c>
      <c r="I63" s="39">
        <f>TRUNC(H63*F63,2)</f>
        <v>23982.11</v>
      </c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</row>
    <row r="64" ht="15.75" customHeight="1">
      <c r="A64" s="40" t="s">
        <v>169</v>
      </c>
      <c r="B64" s="35" t="s">
        <v>170</v>
      </c>
      <c r="C64" s="35" t="s">
        <v>22</v>
      </c>
      <c r="D64" s="57" t="s">
        <v>171</v>
      </c>
      <c r="E64" s="62" t="s">
        <v>24</v>
      </c>
      <c r="F64" s="78">
        <v>200.0</v>
      </c>
      <c r="G64" s="60">
        <v>15.09</v>
      </c>
      <c r="H64" s="39">
        <f t="shared" si="14"/>
        <v>18.8625</v>
      </c>
      <c r="I64" s="60">
        <f t="shared" ref="I64:I66" si="15">TRUNC(H64*F64,2)</f>
        <v>3772.5</v>
      </c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</row>
    <row r="65" ht="15.75" customHeight="1">
      <c r="A65" s="40" t="s">
        <v>172</v>
      </c>
      <c r="B65" s="35" t="s">
        <v>101</v>
      </c>
      <c r="C65" s="35" t="s">
        <v>27</v>
      </c>
      <c r="D65" s="57" t="s">
        <v>102</v>
      </c>
      <c r="E65" s="62" t="s">
        <v>48</v>
      </c>
      <c r="F65" s="78">
        <v>20.0</v>
      </c>
      <c r="G65" s="60">
        <v>176.4</v>
      </c>
      <c r="H65" s="39">
        <f t="shared" si="14"/>
        <v>220.5</v>
      </c>
      <c r="I65" s="60">
        <f t="shared" si="15"/>
        <v>4410</v>
      </c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</row>
    <row r="66" ht="15.75" customHeight="1">
      <c r="A66" s="40" t="s">
        <v>173</v>
      </c>
      <c r="B66" s="35" t="s">
        <v>95</v>
      </c>
      <c r="C66" s="35" t="s">
        <v>27</v>
      </c>
      <c r="D66" s="57" t="s">
        <v>96</v>
      </c>
      <c r="E66" s="62" t="s">
        <v>48</v>
      </c>
      <c r="F66" s="78">
        <v>12.0</v>
      </c>
      <c r="G66" s="60">
        <v>498.29</v>
      </c>
      <c r="H66" s="39">
        <f t="shared" si="14"/>
        <v>622.8625</v>
      </c>
      <c r="I66" s="60">
        <f t="shared" si="15"/>
        <v>7474.35</v>
      </c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</row>
    <row r="67" ht="15.75" customHeight="1">
      <c r="A67" s="40" t="s">
        <v>174</v>
      </c>
      <c r="B67" s="71" t="s">
        <v>98</v>
      </c>
      <c r="C67" s="35" t="s">
        <v>22</v>
      </c>
      <c r="D67" s="89" t="s">
        <v>175</v>
      </c>
      <c r="E67" s="73" t="s">
        <v>67</v>
      </c>
      <c r="F67" s="43">
        <v>372.0</v>
      </c>
      <c r="G67" s="39">
        <v>20.19</v>
      </c>
      <c r="H67" s="39">
        <f t="shared" si="14"/>
        <v>25.2375</v>
      </c>
      <c r="I67" s="39">
        <f>TRUNC(H67*F67,2)</f>
        <v>9388.35</v>
      </c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</row>
    <row r="68" ht="15.75" customHeight="1">
      <c r="A68" s="40" t="s">
        <v>176</v>
      </c>
      <c r="B68" s="90" t="s">
        <v>177</v>
      </c>
      <c r="C68" s="35" t="s">
        <v>22</v>
      </c>
      <c r="D68" s="42" t="s">
        <v>178</v>
      </c>
      <c r="E68" s="62" t="s">
        <v>24</v>
      </c>
      <c r="F68" s="78">
        <v>202.0</v>
      </c>
      <c r="G68" s="81">
        <v>27.5</v>
      </c>
      <c r="H68" s="39">
        <f t="shared" si="14"/>
        <v>34.375</v>
      </c>
      <c r="I68" s="60">
        <f>TRUNC(H68*F68,2)</f>
        <v>6943.75</v>
      </c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</row>
    <row r="69" ht="15.75" customHeight="1">
      <c r="A69" s="46"/>
      <c r="B69" s="47"/>
      <c r="C69" s="47"/>
      <c r="D69" s="48"/>
      <c r="E69" s="49"/>
      <c r="F69" s="50"/>
      <c r="G69" s="51"/>
      <c r="H69" s="39"/>
      <c r="I69" s="51"/>
    </row>
    <row r="70" ht="15.75" customHeight="1">
      <c r="A70" s="55" t="s">
        <v>179</v>
      </c>
      <c r="B70" s="26"/>
      <c r="C70" s="26"/>
      <c r="D70" s="53" t="s">
        <v>180</v>
      </c>
      <c r="E70" s="28"/>
      <c r="F70" s="29"/>
      <c r="G70" s="29"/>
      <c r="H70" s="29"/>
      <c r="I70" s="32">
        <f>SUM(I71:I80)</f>
        <v>283106.43</v>
      </c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</row>
    <row r="71" ht="15.75" customHeight="1">
      <c r="A71" s="40" t="s">
        <v>181</v>
      </c>
      <c r="B71" s="41" t="s">
        <v>182</v>
      </c>
      <c r="C71" s="35" t="s">
        <v>183</v>
      </c>
      <c r="D71" s="42" t="s">
        <v>184</v>
      </c>
      <c r="E71" s="37" t="s">
        <v>42</v>
      </c>
      <c r="F71" s="43">
        <v>2.0</v>
      </c>
      <c r="G71" s="44">
        <v>3660.0</v>
      </c>
      <c r="H71" s="39">
        <f t="shared" ref="H71:H79" si="16">(G71*(1+25%))</f>
        <v>4575</v>
      </c>
      <c r="I71" s="39">
        <f t="shared" ref="I71:I79" si="17">TRUNC(H71*F71,2)</f>
        <v>9150</v>
      </c>
    </row>
    <row r="72" ht="15.75" customHeight="1">
      <c r="A72" s="40" t="s">
        <v>185</v>
      </c>
      <c r="B72" s="41" t="s">
        <v>186</v>
      </c>
      <c r="C72" s="35" t="s">
        <v>183</v>
      </c>
      <c r="D72" s="42" t="s">
        <v>187</v>
      </c>
      <c r="E72" s="37" t="s">
        <v>42</v>
      </c>
      <c r="F72" s="43">
        <v>2.0</v>
      </c>
      <c r="G72" s="44">
        <v>3926.67</v>
      </c>
      <c r="H72" s="39">
        <f t="shared" si="16"/>
        <v>4908.3375</v>
      </c>
      <c r="I72" s="39">
        <f t="shared" si="17"/>
        <v>9816.67</v>
      </c>
    </row>
    <row r="73" ht="15.75" customHeight="1">
      <c r="A73" s="40" t="s">
        <v>188</v>
      </c>
      <c r="B73" s="41" t="s">
        <v>189</v>
      </c>
      <c r="C73" s="35" t="s">
        <v>183</v>
      </c>
      <c r="D73" s="42" t="s">
        <v>190</v>
      </c>
      <c r="E73" s="37" t="s">
        <v>42</v>
      </c>
      <c r="F73" s="38">
        <v>1.0</v>
      </c>
      <c r="G73" s="44">
        <v>7793.33</v>
      </c>
      <c r="H73" s="39">
        <f t="shared" si="16"/>
        <v>9741.6625</v>
      </c>
      <c r="I73" s="39">
        <f t="shared" si="17"/>
        <v>9741.66</v>
      </c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</row>
    <row r="74" ht="15.75" customHeight="1">
      <c r="A74" s="40" t="s">
        <v>191</v>
      </c>
      <c r="B74" s="41" t="s">
        <v>192</v>
      </c>
      <c r="C74" s="35" t="s">
        <v>183</v>
      </c>
      <c r="D74" s="80" t="s">
        <v>193</v>
      </c>
      <c r="E74" s="84" t="s">
        <v>42</v>
      </c>
      <c r="F74" s="91">
        <v>2.0</v>
      </c>
      <c r="G74" s="92">
        <v>9666.62</v>
      </c>
      <c r="H74" s="39">
        <f t="shared" si="16"/>
        <v>12083.275</v>
      </c>
      <c r="I74" s="93">
        <f t="shared" si="17"/>
        <v>24166.55</v>
      </c>
    </row>
    <row r="75" ht="15.75" customHeight="1">
      <c r="A75" s="40" t="s">
        <v>194</v>
      </c>
      <c r="B75" s="41" t="s">
        <v>195</v>
      </c>
      <c r="C75" s="35" t="s">
        <v>183</v>
      </c>
      <c r="D75" s="87" t="s">
        <v>196</v>
      </c>
      <c r="E75" s="84" t="s">
        <v>42</v>
      </c>
      <c r="F75" s="91">
        <v>1.0</v>
      </c>
      <c r="G75" s="92">
        <v>1403.57</v>
      </c>
      <c r="H75" s="39">
        <f t="shared" si="16"/>
        <v>1754.4625</v>
      </c>
      <c r="I75" s="93">
        <f t="shared" si="17"/>
        <v>1754.46</v>
      </c>
    </row>
    <row r="76" ht="15.75" customHeight="1">
      <c r="A76" s="40" t="s">
        <v>197</v>
      </c>
      <c r="B76" s="41" t="s">
        <v>198</v>
      </c>
      <c r="C76" s="35" t="s">
        <v>183</v>
      </c>
      <c r="D76" s="87" t="s">
        <v>199</v>
      </c>
      <c r="E76" s="84" t="s">
        <v>42</v>
      </c>
      <c r="F76" s="91">
        <v>1.0</v>
      </c>
      <c r="G76" s="92">
        <v>1570.24</v>
      </c>
      <c r="H76" s="39">
        <f t="shared" si="16"/>
        <v>1962.8</v>
      </c>
      <c r="I76" s="93">
        <f t="shared" si="17"/>
        <v>1962.8</v>
      </c>
    </row>
    <row r="77" ht="15.75" customHeight="1">
      <c r="A77" s="40" t="s">
        <v>200</v>
      </c>
      <c r="B77" s="41" t="s">
        <v>201</v>
      </c>
      <c r="C77" s="35" t="s">
        <v>183</v>
      </c>
      <c r="D77" s="42" t="s">
        <v>202</v>
      </c>
      <c r="E77" s="37" t="s">
        <v>42</v>
      </c>
      <c r="F77" s="38">
        <v>1.0</v>
      </c>
      <c r="G77" s="44">
        <v>26900.7</v>
      </c>
      <c r="H77" s="39">
        <f t="shared" si="16"/>
        <v>33625.875</v>
      </c>
      <c r="I77" s="39">
        <f t="shared" si="17"/>
        <v>33625.87</v>
      </c>
    </row>
    <row r="78" ht="15.75" customHeight="1">
      <c r="A78" s="40" t="s">
        <v>203</v>
      </c>
      <c r="B78" s="41" t="s">
        <v>204</v>
      </c>
      <c r="C78" s="35" t="s">
        <v>183</v>
      </c>
      <c r="D78" s="42" t="s">
        <v>205</v>
      </c>
      <c r="E78" s="37" t="s">
        <v>24</v>
      </c>
      <c r="F78" s="43">
        <v>178.12</v>
      </c>
      <c r="G78" s="44">
        <v>769.33</v>
      </c>
      <c r="H78" s="39">
        <f t="shared" si="16"/>
        <v>961.6625</v>
      </c>
      <c r="I78" s="39">
        <f t="shared" si="17"/>
        <v>171291.32</v>
      </c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</row>
    <row r="79" ht="15.75" customHeight="1">
      <c r="A79" s="40" t="s">
        <v>206</v>
      </c>
      <c r="B79" s="41" t="s">
        <v>204</v>
      </c>
      <c r="C79" s="35" t="s">
        <v>183</v>
      </c>
      <c r="D79" s="36" t="s">
        <v>207</v>
      </c>
      <c r="E79" s="37" t="s">
        <v>42</v>
      </c>
      <c r="F79" s="38">
        <v>1.0</v>
      </c>
      <c r="G79" s="44">
        <v>17277.68</v>
      </c>
      <c r="H79" s="39">
        <f t="shared" si="16"/>
        <v>21597.1</v>
      </c>
      <c r="I79" s="39">
        <f t="shared" si="17"/>
        <v>21597.1</v>
      </c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</row>
    <row r="80" ht="15.0" customHeight="1">
      <c r="A80" s="46"/>
      <c r="B80" s="47"/>
      <c r="C80" s="47"/>
      <c r="D80" s="48"/>
      <c r="E80" s="49"/>
      <c r="F80" s="50"/>
      <c r="G80" s="51"/>
      <c r="H80" s="39"/>
      <c r="I80" s="51" t="s">
        <v>8</v>
      </c>
    </row>
    <row r="81" ht="15.75" customHeight="1">
      <c r="A81" s="55" t="s">
        <v>208</v>
      </c>
      <c r="B81" s="94"/>
      <c r="C81" s="94"/>
      <c r="D81" s="95" t="s">
        <v>209</v>
      </c>
      <c r="E81" s="96"/>
      <c r="F81" s="97"/>
      <c r="G81" s="97"/>
      <c r="H81" s="97"/>
      <c r="I81" s="98">
        <f>SUM(I82:I137)</f>
        <v>62705.4</v>
      </c>
    </row>
    <row r="82" ht="15.75" customHeight="1">
      <c r="A82" s="40" t="s">
        <v>210</v>
      </c>
      <c r="B82" s="35" t="s">
        <v>211</v>
      </c>
      <c r="C82" s="35" t="s">
        <v>22</v>
      </c>
      <c r="D82" s="36" t="s">
        <v>212</v>
      </c>
      <c r="E82" s="37" t="s">
        <v>48</v>
      </c>
      <c r="F82" s="43">
        <v>1.0</v>
      </c>
      <c r="G82" s="39">
        <v>23.48</v>
      </c>
      <c r="H82" s="39">
        <f t="shared" ref="H82:H109" si="18">(G82*(1+25%))</f>
        <v>29.35</v>
      </c>
      <c r="I82" s="39">
        <f t="shared" ref="I82:I83" si="19">TRUNC(H82*F82,2)</f>
        <v>29.35</v>
      </c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</row>
    <row r="83" ht="15.75" customHeight="1">
      <c r="A83" s="40" t="s">
        <v>213</v>
      </c>
      <c r="B83" s="41" t="s">
        <v>123</v>
      </c>
      <c r="C83" s="35" t="s">
        <v>22</v>
      </c>
      <c r="D83" s="42" t="s">
        <v>124</v>
      </c>
      <c r="E83" s="73" t="s">
        <v>24</v>
      </c>
      <c r="F83" s="43">
        <v>42.0</v>
      </c>
      <c r="G83" s="44">
        <v>31.21</v>
      </c>
      <c r="H83" s="39">
        <f t="shared" si="18"/>
        <v>39.0125</v>
      </c>
      <c r="I83" s="39">
        <f t="shared" si="19"/>
        <v>1638.52</v>
      </c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</row>
    <row r="84" ht="15.75" customHeight="1">
      <c r="A84" s="40" t="s">
        <v>214</v>
      </c>
      <c r="B84" s="35" t="s">
        <v>126</v>
      </c>
      <c r="C84" s="35" t="s">
        <v>22</v>
      </c>
      <c r="D84" s="57" t="s">
        <v>127</v>
      </c>
      <c r="E84" s="58" t="s">
        <v>24</v>
      </c>
      <c r="F84" s="78">
        <v>42.0</v>
      </c>
      <c r="G84" s="60">
        <v>3.31</v>
      </c>
      <c r="H84" s="39">
        <f t="shared" si="18"/>
        <v>4.1375</v>
      </c>
      <c r="I84" s="60">
        <f>TRUNC(H84*F84,2)</f>
        <v>173.77</v>
      </c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</row>
    <row r="85" ht="15.75" customHeight="1">
      <c r="A85" s="40" t="s">
        <v>215</v>
      </c>
      <c r="B85" s="35" t="s">
        <v>216</v>
      </c>
      <c r="C85" s="35" t="s">
        <v>22</v>
      </c>
      <c r="D85" s="36" t="s">
        <v>217</v>
      </c>
      <c r="E85" s="73" t="s">
        <v>24</v>
      </c>
      <c r="F85" s="43">
        <v>35.0</v>
      </c>
      <c r="G85" s="39">
        <v>21.28</v>
      </c>
      <c r="H85" s="39">
        <f t="shared" si="18"/>
        <v>26.6</v>
      </c>
      <c r="I85" s="39">
        <f t="shared" ref="I85:I94" si="20">TRUNC(H85*F85,2)</f>
        <v>931</v>
      </c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</row>
    <row r="86" ht="15.75" customHeight="1">
      <c r="A86" s="40" t="s">
        <v>218</v>
      </c>
      <c r="B86" s="35" t="s">
        <v>219</v>
      </c>
      <c r="C86" s="35" t="s">
        <v>22</v>
      </c>
      <c r="D86" s="36" t="s">
        <v>220</v>
      </c>
      <c r="E86" s="73" t="s">
        <v>24</v>
      </c>
      <c r="F86" s="43">
        <v>20.0</v>
      </c>
      <c r="G86" s="39">
        <v>20.84</v>
      </c>
      <c r="H86" s="39">
        <f t="shared" si="18"/>
        <v>26.05</v>
      </c>
      <c r="I86" s="39">
        <f t="shared" si="20"/>
        <v>521</v>
      </c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</row>
    <row r="87" ht="15.75" customHeight="1">
      <c r="A87" s="40" t="s">
        <v>221</v>
      </c>
      <c r="B87" s="35" t="s">
        <v>222</v>
      </c>
      <c r="C87" s="35" t="s">
        <v>27</v>
      </c>
      <c r="D87" s="36" t="s">
        <v>223</v>
      </c>
      <c r="E87" s="37" t="s">
        <v>48</v>
      </c>
      <c r="F87" s="43">
        <v>1.8</v>
      </c>
      <c r="G87" s="39">
        <v>53.01</v>
      </c>
      <c r="H87" s="39">
        <f t="shared" si="18"/>
        <v>66.2625</v>
      </c>
      <c r="I87" s="39">
        <f t="shared" si="20"/>
        <v>119.27</v>
      </c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</row>
    <row r="88" ht="15.75" customHeight="1">
      <c r="A88" s="40" t="s">
        <v>224</v>
      </c>
      <c r="B88" s="86" t="s">
        <v>225</v>
      </c>
      <c r="C88" s="35" t="s">
        <v>22</v>
      </c>
      <c r="D88" s="99" t="s">
        <v>226</v>
      </c>
      <c r="E88" s="73" t="s">
        <v>42</v>
      </c>
      <c r="F88" s="43">
        <v>14.0</v>
      </c>
      <c r="G88" s="39">
        <v>262.59</v>
      </c>
      <c r="H88" s="39">
        <f t="shared" si="18"/>
        <v>328.2375</v>
      </c>
      <c r="I88" s="39">
        <f t="shared" si="20"/>
        <v>4595.32</v>
      </c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</row>
    <row r="89" ht="15.75" customHeight="1">
      <c r="A89" s="40" t="s">
        <v>227</v>
      </c>
      <c r="B89" s="101" t="s">
        <v>132</v>
      </c>
      <c r="C89" s="101" t="s">
        <v>27</v>
      </c>
      <c r="D89" s="102" t="s">
        <v>133</v>
      </c>
      <c r="E89" s="88" t="s">
        <v>24</v>
      </c>
      <c r="F89" s="43">
        <v>21.6</v>
      </c>
      <c r="G89" s="39">
        <v>86.85</v>
      </c>
      <c r="H89" s="39">
        <f t="shared" si="18"/>
        <v>108.5625</v>
      </c>
      <c r="I89" s="39">
        <f t="shared" si="20"/>
        <v>2344.95</v>
      </c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</row>
    <row r="90" ht="15.75" customHeight="1">
      <c r="A90" s="40" t="s">
        <v>228</v>
      </c>
      <c r="B90" s="71" t="s">
        <v>229</v>
      </c>
      <c r="C90" s="35" t="s">
        <v>22</v>
      </c>
      <c r="D90" s="72" t="s">
        <v>230</v>
      </c>
      <c r="E90" s="73" t="s">
        <v>24</v>
      </c>
      <c r="F90" s="43">
        <v>108.0</v>
      </c>
      <c r="G90" s="39">
        <v>35.98</v>
      </c>
      <c r="H90" s="39">
        <f t="shared" si="18"/>
        <v>44.975</v>
      </c>
      <c r="I90" s="39">
        <f t="shared" si="20"/>
        <v>4857.3</v>
      </c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</row>
    <row r="91" ht="15.75" customHeight="1">
      <c r="A91" s="40" t="s">
        <v>231</v>
      </c>
      <c r="B91" s="41" t="s">
        <v>232</v>
      </c>
      <c r="C91" s="35" t="s">
        <v>22</v>
      </c>
      <c r="D91" s="42" t="s">
        <v>233</v>
      </c>
      <c r="E91" s="37" t="s">
        <v>24</v>
      </c>
      <c r="F91" s="43">
        <v>20.0</v>
      </c>
      <c r="G91" s="44">
        <v>51.66</v>
      </c>
      <c r="H91" s="39">
        <f t="shared" si="18"/>
        <v>64.575</v>
      </c>
      <c r="I91" s="39">
        <f t="shared" si="20"/>
        <v>1291.5</v>
      </c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</row>
    <row r="92" ht="15.75" customHeight="1">
      <c r="A92" s="40" t="s">
        <v>234</v>
      </c>
      <c r="B92" s="35" t="s">
        <v>141</v>
      </c>
      <c r="C92" s="35" t="s">
        <v>22</v>
      </c>
      <c r="D92" s="36" t="s">
        <v>142</v>
      </c>
      <c r="E92" s="37" t="s">
        <v>24</v>
      </c>
      <c r="F92" s="43">
        <v>20.0</v>
      </c>
      <c r="G92" s="39">
        <v>46.03</v>
      </c>
      <c r="H92" s="39">
        <f t="shared" si="18"/>
        <v>57.5375</v>
      </c>
      <c r="I92" s="39">
        <f t="shared" si="20"/>
        <v>1150.75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</row>
    <row r="93" ht="15.75" customHeight="1">
      <c r="A93" s="40" t="s">
        <v>235</v>
      </c>
      <c r="B93" s="35" t="s">
        <v>144</v>
      </c>
      <c r="C93" s="35" t="s">
        <v>118</v>
      </c>
      <c r="D93" s="36" t="s">
        <v>145</v>
      </c>
      <c r="E93" s="37" t="s">
        <v>32</v>
      </c>
      <c r="F93" s="43">
        <v>8.0</v>
      </c>
      <c r="G93" s="39">
        <v>81.69</v>
      </c>
      <c r="H93" s="39">
        <f t="shared" si="18"/>
        <v>102.1125</v>
      </c>
      <c r="I93" s="39">
        <f t="shared" si="20"/>
        <v>816.9</v>
      </c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</row>
    <row r="94" ht="15.75" customHeight="1">
      <c r="A94" s="40" t="s">
        <v>236</v>
      </c>
      <c r="B94" s="35" t="s">
        <v>147</v>
      </c>
      <c r="C94" s="35" t="s">
        <v>118</v>
      </c>
      <c r="D94" s="36" t="s">
        <v>148</v>
      </c>
      <c r="E94" s="37" t="s">
        <v>32</v>
      </c>
      <c r="F94" s="43">
        <v>8.0</v>
      </c>
      <c r="G94" s="39">
        <v>69.23</v>
      </c>
      <c r="H94" s="39">
        <f t="shared" si="18"/>
        <v>86.5375</v>
      </c>
      <c r="I94" s="39">
        <f t="shared" si="20"/>
        <v>692.3</v>
      </c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</row>
    <row r="95" ht="15.75" customHeight="1">
      <c r="A95" s="40" t="s">
        <v>237</v>
      </c>
      <c r="B95" s="35" t="s">
        <v>238</v>
      </c>
      <c r="C95" s="35" t="s">
        <v>27</v>
      </c>
      <c r="D95" s="57" t="s">
        <v>239</v>
      </c>
      <c r="E95" s="62" t="s">
        <v>24</v>
      </c>
      <c r="F95" s="78">
        <v>20.0</v>
      </c>
      <c r="G95" s="60">
        <v>51.24</v>
      </c>
      <c r="H95" s="39">
        <f t="shared" si="18"/>
        <v>64.05</v>
      </c>
      <c r="I95" s="60">
        <f t="shared" ref="I95:I97" si="21">TRUNC(H95*F95,2)</f>
        <v>1281</v>
      </c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</row>
    <row r="96" ht="15.75" customHeight="1">
      <c r="A96" s="40" t="s">
        <v>240</v>
      </c>
      <c r="B96" s="35" t="s">
        <v>241</v>
      </c>
      <c r="C96" s="35" t="s">
        <v>22</v>
      </c>
      <c r="D96" s="57" t="s">
        <v>242</v>
      </c>
      <c r="E96" s="62" t="s">
        <v>24</v>
      </c>
      <c r="F96" s="78">
        <v>64.0</v>
      </c>
      <c r="G96" s="60">
        <v>121.21</v>
      </c>
      <c r="H96" s="39">
        <f t="shared" si="18"/>
        <v>151.5125</v>
      </c>
      <c r="I96" s="60">
        <f t="shared" si="21"/>
        <v>9696.8</v>
      </c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</row>
    <row r="97" ht="15.75" customHeight="1">
      <c r="A97" s="40" t="s">
        <v>243</v>
      </c>
      <c r="B97" s="35" t="s">
        <v>75</v>
      </c>
      <c r="C97" s="35" t="s">
        <v>22</v>
      </c>
      <c r="D97" s="57" t="s">
        <v>76</v>
      </c>
      <c r="E97" s="58" t="s">
        <v>24</v>
      </c>
      <c r="F97" s="78">
        <v>20.0</v>
      </c>
      <c r="G97" s="60">
        <v>70.13</v>
      </c>
      <c r="H97" s="39">
        <f t="shared" si="18"/>
        <v>87.6625</v>
      </c>
      <c r="I97" s="60">
        <f t="shared" si="21"/>
        <v>1753.25</v>
      </c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</row>
    <row r="98" ht="15.75" customHeight="1">
      <c r="A98" s="40" t="s">
        <v>244</v>
      </c>
      <c r="B98" s="35" t="s">
        <v>245</v>
      </c>
      <c r="C98" s="35" t="s">
        <v>22</v>
      </c>
      <c r="D98" s="36" t="s">
        <v>246</v>
      </c>
      <c r="E98" s="37" t="s">
        <v>24</v>
      </c>
      <c r="F98" s="43">
        <v>7.0</v>
      </c>
      <c r="G98" s="39">
        <v>568.88</v>
      </c>
      <c r="H98" s="39">
        <f t="shared" si="18"/>
        <v>711.1</v>
      </c>
      <c r="I98" s="39">
        <f t="shared" ref="I98:I99" si="22">TRUNC(H98*F98,2)</f>
        <v>4977.7</v>
      </c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</row>
    <row r="99" ht="15.75" customHeight="1">
      <c r="A99" s="40" t="s">
        <v>247</v>
      </c>
      <c r="B99" s="35" t="s">
        <v>248</v>
      </c>
      <c r="C99" s="35" t="s">
        <v>27</v>
      </c>
      <c r="D99" s="36" t="s">
        <v>249</v>
      </c>
      <c r="E99" s="37" t="s">
        <v>24</v>
      </c>
      <c r="F99" s="43">
        <v>4.0</v>
      </c>
      <c r="G99" s="39">
        <v>622.5</v>
      </c>
      <c r="H99" s="39">
        <f t="shared" si="18"/>
        <v>778.125</v>
      </c>
      <c r="I99" s="39">
        <f t="shared" si="22"/>
        <v>3112.5</v>
      </c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</row>
    <row r="100" ht="15.75" customHeight="1">
      <c r="A100" s="40" t="s">
        <v>250</v>
      </c>
      <c r="B100" s="35" t="s">
        <v>72</v>
      </c>
      <c r="C100" s="35" t="s">
        <v>27</v>
      </c>
      <c r="D100" s="57" t="s">
        <v>73</v>
      </c>
      <c r="E100" s="103" t="s">
        <v>24</v>
      </c>
      <c r="F100" s="78">
        <v>11.0</v>
      </c>
      <c r="G100" s="60">
        <v>41.27</v>
      </c>
      <c r="H100" s="39">
        <f t="shared" si="18"/>
        <v>51.5875</v>
      </c>
      <c r="I100" s="60">
        <f>TRUNC(H100*F100,2)</f>
        <v>567.46</v>
      </c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</row>
    <row r="101" ht="15.75" customHeight="1">
      <c r="A101" s="40" t="s">
        <v>251</v>
      </c>
      <c r="B101" s="71" t="s">
        <v>252</v>
      </c>
      <c r="C101" s="35" t="s">
        <v>22</v>
      </c>
      <c r="D101" s="72" t="s">
        <v>253</v>
      </c>
      <c r="E101" s="73" t="s">
        <v>42</v>
      </c>
      <c r="F101" s="43">
        <v>4.0</v>
      </c>
      <c r="G101" s="39">
        <v>572.35</v>
      </c>
      <c r="H101" s="39">
        <f t="shared" si="18"/>
        <v>715.4375</v>
      </c>
      <c r="I101" s="39">
        <f t="shared" ref="I101:I107" si="23">TRUNC(H101*F101,2)</f>
        <v>2861.75</v>
      </c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</row>
    <row r="102" ht="15.75" customHeight="1">
      <c r="A102" s="40" t="s">
        <v>254</v>
      </c>
      <c r="B102" s="71" t="s">
        <v>255</v>
      </c>
      <c r="C102" s="35" t="s">
        <v>22</v>
      </c>
      <c r="D102" s="72" t="s">
        <v>256</v>
      </c>
      <c r="E102" s="73" t="s">
        <v>42</v>
      </c>
      <c r="F102" s="43">
        <v>4.0</v>
      </c>
      <c r="G102" s="39">
        <v>262.59</v>
      </c>
      <c r="H102" s="39">
        <f t="shared" si="18"/>
        <v>328.2375</v>
      </c>
      <c r="I102" s="39">
        <f t="shared" si="23"/>
        <v>1312.95</v>
      </c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</row>
    <row r="103" ht="15.75" customHeight="1">
      <c r="A103" s="40" t="s">
        <v>257</v>
      </c>
      <c r="B103" s="71" t="s">
        <v>258</v>
      </c>
      <c r="C103" s="35" t="s">
        <v>22</v>
      </c>
      <c r="D103" s="72" t="s">
        <v>259</v>
      </c>
      <c r="E103" s="73" t="s">
        <v>42</v>
      </c>
      <c r="F103" s="38">
        <v>2.0</v>
      </c>
      <c r="G103" s="39">
        <v>1176.23</v>
      </c>
      <c r="H103" s="39">
        <f t="shared" si="18"/>
        <v>1470.2875</v>
      </c>
      <c r="I103" s="39">
        <f t="shared" si="23"/>
        <v>2940.57</v>
      </c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</row>
    <row r="104" ht="15.75" customHeight="1">
      <c r="A104" s="40" t="s">
        <v>260</v>
      </c>
      <c r="B104" s="71" t="s">
        <v>261</v>
      </c>
      <c r="C104" s="35" t="s">
        <v>22</v>
      </c>
      <c r="D104" s="72" t="s">
        <v>262</v>
      </c>
      <c r="E104" s="73" t="s">
        <v>24</v>
      </c>
      <c r="F104" s="43">
        <v>7.0</v>
      </c>
      <c r="G104" s="39">
        <v>906.5</v>
      </c>
      <c r="H104" s="39">
        <f t="shared" si="18"/>
        <v>1133.125</v>
      </c>
      <c r="I104" s="39">
        <f t="shared" si="23"/>
        <v>7931.87</v>
      </c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</row>
    <row r="105" ht="15.75" customHeight="1">
      <c r="A105" s="40" t="s">
        <v>263</v>
      </c>
      <c r="B105" s="41" t="s">
        <v>264</v>
      </c>
      <c r="C105" s="35" t="s">
        <v>27</v>
      </c>
      <c r="D105" s="89" t="s">
        <v>265</v>
      </c>
      <c r="E105" s="104" t="s">
        <v>42</v>
      </c>
      <c r="F105" s="43">
        <v>4.0</v>
      </c>
      <c r="G105" s="44">
        <v>36.21</v>
      </c>
      <c r="H105" s="39">
        <f t="shared" si="18"/>
        <v>45.2625</v>
      </c>
      <c r="I105" s="39">
        <f t="shared" si="23"/>
        <v>181.05</v>
      </c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</row>
    <row r="106" ht="15.75" customHeight="1">
      <c r="A106" s="40" t="s">
        <v>266</v>
      </c>
      <c r="B106" s="41" t="s">
        <v>267</v>
      </c>
      <c r="C106" s="35" t="s">
        <v>27</v>
      </c>
      <c r="D106" s="89" t="s">
        <v>268</v>
      </c>
      <c r="E106" s="104" t="s">
        <v>42</v>
      </c>
      <c r="F106" s="43">
        <v>2.0</v>
      </c>
      <c r="G106" s="44">
        <v>35.52</v>
      </c>
      <c r="H106" s="39">
        <f t="shared" si="18"/>
        <v>44.4</v>
      </c>
      <c r="I106" s="39">
        <f t="shared" si="23"/>
        <v>88.8</v>
      </c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</row>
    <row r="107" ht="15.75" customHeight="1">
      <c r="A107" s="40" t="s">
        <v>269</v>
      </c>
      <c r="B107" s="90" t="s">
        <v>270</v>
      </c>
      <c r="C107" s="35" t="s">
        <v>118</v>
      </c>
      <c r="D107" s="42" t="s">
        <v>271</v>
      </c>
      <c r="E107" s="37" t="s">
        <v>24</v>
      </c>
      <c r="F107" s="43">
        <v>117.2</v>
      </c>
      <c r="G107" s="44">
        <v>4.59</v>
      </c>
      <c r="H107" s="39">
        <f t="shared" si="18"/>
        <v>5.7375</v>
      </c>
      <c r="I107" s="39">
        <f t="shared" si="23"/>
        <v>672.43</v>
      </c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</row>
    <row r="108" ht="15.75" customHeight="1">
      <c r="A108" s="40" t="s">
        <v>272</v>
      </c>
      <c r="B108" s="35" t="s">
        <v>160</v>
      </c>
      <c r="C108" s="35" t="s">
        <v>22</v>
      </c>
      <c r="D108" s="57" t="s">
        <v>161</v>
      </c>
      <c r="E108" s="58" t="s">
        <v>24</v>
      </c>
      <c r="F108" s="78">
        <v>74.0</v>
      </c>
      <c r="G108" s="60">
        <v>2.42</v>
      </c>
      <c r="H108" s="39">
        <f t="shared" si="18"/>
        <v>3.025</v>
      </c>
      <c r="I108" s="60">
        <f t="shared" ref="I108:I109" si="24">TRUNC(H108*F108,2)</f>
        <v>223.85</v>
      </c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</row>
    <row r="109" ht="15.75" customHeight="1">
      <c r="A109" s="40" t="s">
        <v>273</v>
      </c>
      <c r="B109" s="35" t="s">
        <v>157</v>
      </c>
      <c r="C109" s="35" t="s">
        <v>27</v>
      </c>
      <c r="D109" s="57" t="s">
        <v>163</v>
      </c>
      <c r="E109" s="58" t="s">
        <v>24</v>
      </c>
      <c r="F109" s="78">
        <v>120.0</v>
      </c>
      <c r="G109" s="60">
        <v>12.55</v>
      </c>
      <c r="H109" s="39">
        <f t="shared" si="18"/>
        <v>15.6875</v>
      </c>
      <c r="I109" s="60">
        <f t="shared" si="24"/>
        <v>1882.5</v>
      </c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</row>
    <row r="110" ht="15.75" customHeight="1">
      <c r="A110" s="74" t="s">
        <v>274</v>
      </c>
      <c r="B110" s="2"/>
      <c r="C110" s="2"/>
      <c r="D110" s="2"/>
      <c r="E110" s="2"/>
      <c r="F110" s="2"/>
      <c r="G110" s="2"/>
      <c r="H110" s="2"/>
      <c r="I110" s="2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</row>
    <row r="111" ht="15.75" customHeight="1">
      <c r="A111" s="40" t="s">
        <v>275</v>
      </c>
      <c r="B111" s="71" t="s">
        <v>276</v>
      </c>
      <c r="C111" s="35" t="s">
        <v>22</v>
      </c>
      <c r="D111" s="72" t="s">
        <v>277</v>
      </c>
      <c r="E111" s="73" t="s">
        <v>42</v>
      </c>
      <c r="F111" s="38">
        <v>2.0</v>
      </c>
      <c r="G111" s="39">
        <v>94.43</v>
      </c>
      <c r="H111" s="39">
        <f t="shared" ref="H111:H136" si="25">(G111*(1+25%))</f>
        <v>118.0375</v>
      </c>
      <c r="I111" s="39">
        <f t="shared" ref="I111:I136" si="26">TRUNC(H111*F111,2)</f>
        <v>236.07</v>
      </c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</row>
    <row r="112" ht="16.5" customHeight="1">
      <c r="A112" s="40" t="s">
        <v>278</v>
      </c>
      <c r="B112" s="71" t="s">
        <v>279</v>
      </c>
      <c r="C112" s="35" t="s">
        <v>22</v>
      </c>
      <c r="D112" s="36" t="s">
        <v>280</v>
      </c>
      <c r="E112" s="73" t="s">
        <v>42</v>
      </c>
      <c r="F112" s="38">
        <v>2.0</v>
      </c>
      <c r="G112" s="39">
        <v>89.63</v>
      </c>
      <c r="H112" s="39">
        <f t="shared" si="25"/>
        <v>112.0375</v>
      </c>
      <c r="I112" s="39">
        <f t="shared" si="26"/>
        <v>224.07</v>
      </c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</row>
    <row r="113" ht="16.5" customHeight="1">
      <c r="A113" s="40" t="s">
        <v>281</v>
      </c>
      <c r="B113" s="71" t="s">
        <v>282</v>
      </c>
      <c r="C113" s="35" t="s">
        <v>22</v>
      </c>
      <c r="D113" s="36" t="s">
        <v>283</v>
      </c>
      <c r="E113" s="73" t="s">
        <v>42</v>
      </c>
      <c r="F113" s="38">
        <v>2.0</v>
      </c>
      <c r="G113" s="39">
        <v>6.8</v>
      </c>
      <c r="H113" s="39">
        <f t="shared" si="25"/>
        <v>8.5</v>
      </c>
      <c r="I113" s="39">
        <f t="shared" si="26"/>
        <v>17</v>
      </c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</row>
    <row r="114" ht="15.75" customHeight="1">
      <c r="A114" s="40" t="s">
        <v>284</v>
      </c>
      <c r="B114" s="71" t="s">
        <v>285</v>
      </c>
      <c r="C114" s="35" t="s">
        <v>22</v>
      </c>
      <c r="D114" s="72" t="s">
        <v>286</v>
      </c>
      <c r="E114" s="73" t="s">
        <v>42</v>
      </c>
      <c r="F114" s="38">
        <v>6.0</v>
      </c>
      <c r="G114" s="39">
        <v>6.18</v>
      </c>
      <c r="H114" s="39">
        <f t="shared" si="25"/>
        <v>7.725</v>
      </c>
      <c r="I114" s="39">
        <f t="shared" si="26"/>
        <v>46.35</v>
      </c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</row>
    <row r="115" ht="15.75" customHeight="1">
      <c r="A115" s="40" t="s">
        <v>287</v>
      </c>
      <c r="B115" s="71" t="s">
        <v>288</v>
      </c>
      <c r="C115" s="35" t="s">
        <v>22</v>
      </c>
      <c r="D115" s="72" t="s">
        <v>289</v>
      </c>
      <c r="E115" s="73" t="s">
        <v>42</v>
      </c>
      <c r="F115" s="38">
        <v>5.0</v>
      </c>
      <c r="G115" s="39">
        <v>15.44</v>
      </c>
      <c r="H115" s="39">
        <f t="shared" si="25"/>
        <v>19.3</v>
      </c>
      <c r="I115" s="39">
        <f t="shared" si="26"/>
        <v>96.5</v>
      </c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</row>
    <row r="116" ht="15.75" customHeight="1">
      <c r="A116" s="40" t="s">
        <v>290</v>
      </c>
      <c r="B116" s="71" t="s">
        <v>291</v>
      </c>
      <c r="C116" s="35" t="s">
        <v>22</v>
      </c>
      <c r="D116" s="72" t="s">
        <v>292</v>
      </c>
      <c r="E116" s="73" t="s">
        <v>32</v>
      </c>
      <c r="F116" s="59">
        <v>8.28</v>
      </c>
      <c r="G116" s="60">
        <v>21.54</v>
      </c>
      <c r="H116" s="39">
        <f t="shared" si="25"/>
        <v>26.925</v>
      </c>
      <c r="I116" s="60">
        <f t="shared" si="26"/>
        <v>222.93</v>
      </c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W116" s="64"/>
    </row>
    <row r="117" ht="16.5" customHeight="1">
      <c r="A117" s="40" t="s">
        <v>293</v>
      </c>
      <c r="B117" s="35" t="s">
        <v>294</v>
      </c>
      <c r="C117" s="35" t="s">
        <v>118</v>
      </c>
      <c r="D117" s="36" t="s">
        <v>295</v>
      </c>
      <c r="E117" s="73" t="s">
        <v>32</v>
      </c>
      <c r="F117" s="59">
        <v>0.29</v>
      </c>
      <c r="G117" s="60">
        <v>8.7</v>
      </c>
      <c r="H117" s="39">
        <f t="shared" si="25"/>
        <v>10.875</v>
      </c>
      <c r="I117" s="60">
        <f t="shared" si="26"/>
        <v>3.15</v>
      </c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</row>
    <row r="118" ht="16.5" customHeight="1">
      <c r="A118" s="40" t="s">
        <v>296</v>
      </c>
      <c r="B118" s="35" t="s">
        <v>297</v>
      </c>
      <c r="C118" s="35" t="s">
        <v>118</v>
      </c>
      <c r="D118" s="36" t="s">
        <v>298</v>
      </c>
      <c r="E118" s="73" t="s">
        <v>42</v>
      </c>
      <c r="F118" s="38">
        <v>4.0</v>
      </c>
      <c r="G118" s="39">
        <v>12.5</v>
      </c>
      <c r="H118" s="39">
        <f t="shared" si="25"/>
        <v>15.625</v>
      </c>
      <c r="I118" s="39">
        <f t="shared" si="26"/>
        <v>62.5</v>
      </c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4"/>
    </row>
    <row r="119" ht="16.5" customHeight="1">
      <c r="A119" s="40" t="s">
        <v>299</v>
      </c>
      <c r="B119" s="35" t="s">
        <v>300</v>
      </c>
      <c r="C119" s="35" t="s">
        <v>118</v>
      </c>
      <c r="D119" s="36" t="s">
        <v>301</v>
      </c>
      <c r="E119" s="73" t="s">
        <v>42</v>
      </c>
      <c r="F119" s="38">
        <v>4.0</v>
      </c>
      <c r="G119" s="39">
        <v>24.44</v>
      </c>
      <c r="H119" s="39">
        <f t="shared" si="25"/>
        <v>30.55</v>
      </c>
      <c r="I119" s="39">
        <f t="shared" si="26"/>
        <v>122.2</v>
      </c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</row>
    <row r="120" ht="15.75" customHeight="1">
      <c r="A120" s="40" t="s">
        <v>302</v>
      </c>
      <c r="B120" s="71" t="s">
        <v>303</v>
      </c>
      <c r="C120" s="35" t="s">
        <v>118</v>
      </c>
      <c r="D120" s="72" t="s">
        <v>304</v>
      </c>
      <c r="E120" s="73" t="s">
        <v>42</v>
      </c>
      <c r="F120" s="38">
        <v>5.0</v>
      </c>
      <c r="G120" s="39">
        <v>32.65</v>
      </c>
      <c r="H120" s="39">
        <f t="shared" si="25"/>
        <v>40.8125</v>
      </c>
      <c r="I120" s="39">
        <f t="shared" si="26"/>
        <v>204.06</v>
      </c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W120" s="64"/>
    </row>
    <row r="121" ht="15.75" customHeight="1">
      <c r="A121" s="40" t="s">
        <v>305</v>
      </c>
      <c r="B121" s="71" t="s">
        <v>306</v>
      </c>
      <c r="C121" s="35" t="s">
        <v>22</v>
      </c>
      <c r="D121" s="72" t="s">
        <v>307</v>
      </c>
      <c r="E121" s="73" t="s">
        <v>42</v>
      </c>
      <c r="F121" s="38">
        <v>4.0</v>
      </c>
      <c r="G121" s="39">
        <v>9.82</v>
      </c>
      <c r="H121" s="39">
        <f t="shared" si="25"/>
        <v>12.275</v>
      </c>
      <c r="I121" s="39">
        <f t="shared" si="26"/>
        <v>49.1</v>
      </c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4"/>
    </row>
    <row r="122" ht="15.75" customHeight="1">
      <c r="A122" s="40" t="s">
        <v>308</v>
      </c>
      <c r="B122" s="71" t="s">
        <v>309</v>
      </c>
      <c r="C122" s="35" t="s">
        <v>118</v>
      </c>
      <c r="D122" s="72" t="s">
        <v>310</v>
      </c>
      <c r="E122" s="73" t="s">
        <v>32</v>
      </c>
      <c r="F122" s="38">
        <v>6.39</v>
      </c>
      <c r="G122" s="39">
        <v>12.83</v>
      </c>
      <c r="H122" s="39">
        <f t="shared" si="25"/>
        <v>16.0375</v>
      </c>
      <c r="I122" s="39">
        <f t="shared" si="26"/>
        <v>102.47</v>
      </c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4"/>
    </row>
    <row r="123" ht="15.75" customHeight="1">
      <c r="A123" s="40" t="s">
        <v>311</v>
      </c>
      <c r="B123" s="71" t="s">
        <v>312</v>
      </c>
      <c r="C123" s="35" t="s">
        <v>118</v>
      </c>
      <c r="D123" s="72" t="s">
        <v>313</v>
      </c>
      <c r="E123" s="73" t="s">
        <v>32</v>
      </c>
      <c r="F123" s="38">
        <v>4.8</v>
      </c>
      <c r="G123" s="39">
        <v>19.08</v>
      </c>
      <c r="H123" s="39">
        <f t="shared" si="25"/>
        <v>23.85</v>
      </c>
      <c r="I123" s="39">
        <f t="shared" si="26"/>
        <v>114.48</v>
      </c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</row>
    <row r="124" ht="15.75" customHeight="1">
      <c r="A124" s="40" t="s">
        <v>314</v>
      </c>
      <c r="B124" s="71" t="s">
        <v>315</v>
      </c>
      <c r="C124" s="35" t="s">
        <v>22</v>
      </c>
      <c r="D124" s="72" t="s">
        <v>316</v>
      </c>
      <c r="E124" s="73" t="s">
        <v>42</v>
      </c>
      <c r="F124" s="38">
        <v>4.0</v>
      </c>
      <c r="G124" s="39">
        <v>12.8</v>
      </c>
      <c r="H124" s="39">
        <f t="shared" si="25"/>
        <v>16</v>
      </c>
      <c r="I124" s="39">
        <f t="shared" si="26"/>
        <v>64</v>
      </c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4"/>
    </row>
    <row r="125" ht="15.75" customHeight="1">
      <c r="A125" s="40" t="s">
        <v>317</v>
      </c>
      <c r="B125" s="71" t="s">
        <v>318</v>
      </c>
      <c r="C125" s="35" t="s">
        <v>22</v>
      </c>
      <c r="D125" s="72" t="s">
        <v>319</v>
      </c>
      <c r="E125" s="73" t="s">
        <v>42</v>
      </c>
      <c r="F125" s="38">
        <v>2.0</v>
      </c>
      <c r="G125" s="39">
        <v>75.56</v>
      </c>
      <c r="H125" s="39">
        <f t="shared" si="25"/>
        <v>94.45</v>
      </c>
      <c r="I125" s="39">
        <f t="shared" si="26"/>
        <v>188.9</v>
      </c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W125" s="64"/>
    </row>
    <row r="126" ht="15.75" customHeight="1">
      <c r="A126" s="40" t="s">
        <v>320</v>
      </c>
      <c r="B126" s="71" t="s">
        <v>321</v>
      </c>
      <c r="C126" s="35" t="s">
        <v>22</v>
      </c>
      <c r="D126" s="36" t="s">
        <v>322</v>
      </c>
      <c r="E126" s="73" t="s">
        <v>42</v>
      </c>
      <c r="F126" s="38">
        <v>4.0</v>
      </c>
      <c r="G126" s="39">
        <v>41.61</v>
      </c>
      <c r="H126" s="39">
        <f t="shared" si="25"/>
        <v>52.0125</v>
      </c>
      <c r="I126" s="39">
        <f t="shared" si="26"/>
        <v>208.05</v>
      </c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</row>
    <row r="127" ht="15.75" customHeight="1">
      <c r="A127" s="40" t="s">
        <v>323</v>
      </c>
      <c r="B127" s="71" t="s">
        <v>324</v>
      </c>
      <c r="C127" s="35" t="s">
        <v>22</v>
      </c>
      <c r="D127" s="72" t="s">
        <v>325</v>
      </c>
      <c r="E127" s="73" t="s">
        <v>42</v>
      </c>
      <c r="F127" s="38">
        <v>1.0</v>
      </c>
      <c r="G127" s="39">
        <v>936.91</v>
      </c>
      <c r="H127" s="39">
        <f t="shared" si="25"/>
        <v>1171.1375</v>
      </c>
      <c r="I127" s="39">
        <f t="shared" si="26"/>
        <v>1171.13</v>
      </c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</row>
    <row r="128" ht="15.75" customHeight="1">
      <c r="A128" s="40" t="s">
        <v>326</v>
      </c>
      <c r="B128" s="71" t="s">
        <v>327</v>
      </c>
      <c r="C128" s="35" t="s">
        <v>118</v>
      </c>
      <c r="D128" s="36" t="s">
        <v>328</v>
      </c>
      <c r="E128" s="73" t="s">
        <v>42</v>
      </c>
      <c r="F128" s="38">
        <v>2.0</v>
      </c>
      <c r="G128" s="39">
        <v>125.86</v>
      </c>
      <c r="H128" s="39">
        <f t="shared" si="25"/>
        <v>157.325</v>
      </c>
      <c r="I128" s="39">
        <f t="shared" si="26"/>
        <v>314.65</v>
      </c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</row>
    <row r="129" ht="15.75" customHeight="1">
      <c r="A129" s="40" t="s">
        <v>329</v>
      </c>
      <c r="B129" s="71" t="s">
        <v>330</v>
      </c>
      <c r="C129" s="35" t="s">
        <v>118</v>
      </c>
      <c r="D129" s="36" t="s">
        <v>331</v>
      </c>
      <c r="E129" s="73" t="s">
        <v>42</v>
      </c>
      <c r="F129" s="38">
        <v>3.0</v>
      </c>
      <c r="G129" s="39">
        <v>35.61</v>
      </c>
      <c r="H129" s="39">
        <f t="shared" si="25"/>
        <v>44.5125</v>
      </c>
      <c r="I129" s="39">
        <f t="shared" si="26"/>
        <v>133.53</v>
      </c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</row>
    <row r="130" ht="15.75" customHeight="1">
      <c r="A130" s="40" t="s">
        <v>332</v>
      </c>
      <c r="B130" s="71" t="s">
        <v>333</v>
      </c>
      <c r="C130" s="35" t="s">
        <v>22</v>
      </c>
      <c r="D130" s="36" t="s">
        <v>334</v>
      </c>
      <c r="E130" s="73" t="s">
        <v>42</v>
      </c>
      <c r="F130" s="38">
        <v>2.0</v>
      </c>
      <c r="G130" s="39">
        <v>18.09</v>
      </c>
      <c r="H130" s="39">
        <f t="shared" si="25"/>
        <v>22.6125</v>
      </c>
      <c r="I130" s="39">
        <f t="shared" si="26"/>
        <v>45.22</v>
      </c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W130" s="64"/>
    </row>
    <row r="131" ht="15.75" customHeight="1">
      <c r="A131" s="40" t="s">
        <v>335</v>
      </c>
      <c r="B131" s="71" t="s">
        <v>336</v>
      </c>
      <c r="C131" s="35" t="s">
        <v>22</v>
      </c>
      <c r="D131" s="36" t="s">
        <v>337</v>
      </c>
      <c r="E131" s="73" t="s">
        <v>42</v>
      </c>
      <c r="F131" s="38">
        <v>2.0</v>
      </c>
      <c r="G131" s="39">
        <v>9.47</v>
      </c>
      <c r="H131" s="39">
        <f t="shared" si="25"/>
        <v>11.8375</v>
      </c>
      <c r="I131" s="39">
        <f t="shared" si="26"/>
        <v>23.67</v>
      </c>
      <c r="J131" s="64"/>
      <c r="K131" s="64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W131" s="64"/>
    </row>
    <row r="132" ht="15.75" customHeight="1">
      <c r="A132" s="40" t="s">
        <v>338</v>
      </c>
      <c r="B132" s="71" t="s">
        <v>339</v>
      </c>
      <c r="C132" s="35" t="s">
        <v>118</v>
      </c>
      <c r="D132" s="36" t="s">
        <v>340</v>
      </c>
      <c r="E132" s="73" t="s">
        <v>42</v>
      </c>
      <c r="F132" s="38">
        <v>1.0</v>
      </c>
      <c r="G132" s="39">
        <v>21.61</v>
      </c>
      <c r="H132" s="39">
        <f t="shared" si="25"/>
        <v>27.0125</v>
      </c>
      <c r="I132" s="39">
        <f t="shared" si="26"/>
        <v>27.01</v>
      </c>
      <c r="J132" s="64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W132" s="64"/>
    </row>
    <row r="133" ht="15.75" customHeight="1">
      <c r="A133" s="40" t="s">
        <v>341</v>
      </c>
      <c r="B133" s="35" t="s">
        <v>342</v>
      </c>
      <c r="C133" s="35" t="s">
        <v>22</v>
      </c>
      <c r="D133" s="36" t="s">
        <v>343</v>
      </c>
      <c r="E133" s="73" t="s">
        <v>42</v>
      </c>
      <c r="F133" s="38">
        <v>2.0</v>
      </c>
      <c r="G133" s="39">
        <v>19.34</v>
      </c>
      <c r="H133" s="39">
        <f t="shared" si="25"/>
        <v>24.175</v>
      </c>
      <c r="I133" s="39">
        <f t="shared" si="26"/>
        <v>48.35</v>
      </c>
      <c r="J133" s="64"/>
      <c r="K133" s="64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W133" s="64"/>
    </row>
    <row r="134" ht="15.75" customHeight="1">
      <c r="A134" s="40" t="s">
        <v>344</v>
      </c>
      <c r="B134" s="35" t="s">
        <v>345</v>
      </c>
      <c r="C134" s="35" t="s">
        <v>22</v>
      </c>
      <c r="D134" s="36" t="s">
        <v>346</v>
      </c>
      <c r="E134" s="73" t="s">
        <v>42</v>
      </c>
      <c r="F134" s="38">
        <v>1.0</v>
      </c>
      <c r="G134" s="39">
        <v>17.68</v>
      </c>
      <c r="H134" s="39">
        <f t="shared" si="25"/>
        <v>22.1</v>
      </c>
      <c r="I134" s="39">
        <f t="shared" si="26"/>
        <v>22.1</v>
      </c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W134" s="64"/>
    </row>
    <row r="135" ht="15.75" customHeight="1">
      <c r="A135" s="40" t="s">
        <v>347</v>
      </c>
      <c r="B135" s="35" t="s">
        <v>348</v>
      </c>
      <c r="C135" s="35" t="s">
        <v>22</v>
      </c>
      <c r="D135" s="36" t="s">
        <v>349</v>
      </c>
      <c r="E135" s="73" t="s">
        <v>42</v>
      </c>
      <c r="F135" s="38">
        <v>6.0</v>
      </c>
      <c r="G135" s="39">
        <v>5.88</v>
      </c>
      <c r="H135" s="39">
        <f t="shared" si="25"/>
        <v>7.35</v>
      </c>
      <c r="I135" s="39">
        <f t="shared" si="26"/>
        <v>44.1</v>
      </c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</row>
    <row r="136" ht="15.75" customHeight="1">
      <c r="A136" s="40" t="s">
        <v>350</v>
      </c>
      <c r="B136" s="71" t="s">
        <v>351</v>
      </c>
      <c r="C136" s="35" t="s">
        <v>22</v>
      </c>
      <c r="D136" s="72" t="s">
        <v>352</v>
      </c>
      <c r="E136" s="73" t="s">
        <v>32</v>
      </c>
      <c r="F136" s="38">
        <v>3.31</v>
      </c>
      <c r="G136" s="39">
        <v>64.63</v>
      </c>
      <c r="H136" s="39">
        <f t="shared" si="25"/>
        <v>80.7875</v>
      </c>
      <c r="I136" s="39">
        <f t="shared" si="26"/>
        <v>267.4</v>
      </c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</row>
    <row r="137" ht="15.75" customHeight="1">
      <c r="A137" s="46"/>
      <c r="B137" s="47"/>
      <c r="C137" s="47"/>
      <c r="D137" s="48"/>
      <c r="E137" s="49"/>
      <c r="F137" s="50"/>
      <c r="G137" s="51"/>
      <c r="H137" s="39"/>
      <c r="I137" s="51" t="s">
        <v>8</v>
      </c>
    </row>
    <row r="138" ht="15.75" customHeight="1">
      <c r="A138" s="55" t="s">
        <v>353</v>
      </c>
      <c r="B138" s="26"/>
      <c r="C138" s="26"/>
      <c r="D138" s="53" t="s">
        <v>354</v>
      </c>
      <c r="E138" s="28"/>
      <c r="F138" s="29"/>
      <c r="G138" s="29"/>
      <c r="H138" s="29"/>
      <c r="I138" s="98">
        <f>SUM(I140,I164,I177)</f>
        <v>27939.67</v>
      </c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</row>
    <row r="139" ht="15.75" customHeight="1">
      <c r="A139" s="47"/>
      <c r="B139" s="47"/>
      <c r="C139" s="47"/>
      <c r="D139" s="47"/>
      <c r="E139" s="47"/>
      <c r="F139" s="47"/>
      <c r="G139" s="47"/>
      <c r="H139" s="39"/>
      <c r="I139" s="47"/>
      <c r="J139" s="105"/>
      <c r="K139" s="105"/>
      <c r="L139" s="105"/>
      <c r="M139" s="105"/>
      <c r="N139" s="105"/>
      <c r="O139" s="105"/>
      <c r="P139" s="105"/>
      <c r="Q139" s="105"/>
      <c r="R139" s="105"/>
      <c r="S139" s="105"/>
      <c r="T139" s="105"/>
      <c r="U139" s="105"/>
      <c r="V139" s="105"/>
      <c r="W139" s="105"/>
    </row>
    <row r="140" ht="15.75" customHeight="1">
      <c r="A140" s="106"/>
      <c r="B140" s="107"/>
      <c r="C140" s="107"/>
      <c r="D140" s="108" t="s">
        <v>355</v>
      </c>
      <c r="E140" s="109"/>
      <c r="F140" s="110"/>
      <c r="G140" s="110"/>
      <c r="H140" s="110"/>
      <c r="I140" s="111">
        <f>(SUM(I141:I163))</f>
        <v>22176.24</v>
      </c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</row>
    <row r="141" ht="15.75" customHeight="1">
      <c r="A141" s="40" t="s">
        <v>356</v>
      </c>
      <c r="B141" s="41" t="s">
        <v>357</v>
      </c>
      <c r="C141" s="35" t="s">
        <v>22</v>
      </c>
      <c r="D141" s="42" t="s">
        <v>358</v>
      </c>
      <c r="E141" s="37" t="s">
        <v>32</v>
      </c>
      <c r="F141" s="43">
        <v>12.0</v>
      </c>
      <c r="G141" s="44">
        <v>58.77</v>
      </c>
      <c r="H141" s="39">
        <f t="shared" ref="H141:H163" si="27">(G141*(1+25%))</f>
        <v>73.4625</v>
      </c>
      <c r="I141" s="39">
        <f t="shared" ref="I141:I147" si="28">TRUNC(H141*F141,2)</f>
        <v>881.55</v>
      </c>
    </row>
    <row r="142" ht="15.75" customHeight="1">
      <c r="A142" s="40" t="s">
        <v>359</v>
      </c>
      <c r="B142" s="41" t="s">
        <v>360</v>
      </c>
      <c r="C142" s="41" t="s">
        <v>27</v>
      </c>
      <c r="D142" s="42" t="s">
        <v>361</v>
      </c>
      <c r="E142" s="45" t="s">
        <v>42</v>
      </c>
      <c r="F142" s="43">
        <v>4.0</v>
      </c>
      <c r="G142" s="44">
        <v>15.29</v>
      </c>
      <c r="H142" s="39">
        <f t="shared" si="27"/>
        <v>19.1125</v>
      </c>
      <c r="I142" s="39">
        <f t="shared" si="28"/>
        <v>76.45</v>
      </c>
    </row>
    <row r="143" ht="15.75" customHeight="1">
      <c r="A143" s="40" t="s">
        <v>362</v>
      </c>
      <c r="B143" s="41" t="s">
        <v>363</v>
      </c>
      <c r="C143" s="41" t="s">
        <v>27</v>
      </c>
      <c r="D143" s="42" t="s">
        <v>364</v>
      </c>
      <c r="E143" s="45" t="s">
        <v>48</v>
      </c>
      <c r="F143" s="43">
        <v>1.51</v>
      </c>
      <c r="G143" s="44">
        <v>78.96</v>
      </c>
      <c r="H143" s="39">
        <f t="shared" si="27"/>
        <v>98.7</v>
      </c>
      <c r="I143" s="39">
        <f t="shared" si="28"/>
        <v>149.03</v>
      </c>
    </row>
    <row r="144" ht="15.75" customHeight="1">
      <c r="A144" s="40" t="s">
        <v>365</v>
      </c>
      <c r="B144" s="41" t="s">
        <v>366</v>
      </c>
      <c r="C144" s="41" t="s">
        <v>27</v>
      </c>
      <c r="D144" s="42" t="s">
        <v>367</v>
      </c>
      <c r="E144" s="45" t="s">
        <v>24</v>
      </c>
      <c r="F144" s="43">
        <v>8.0</v>
      </c>
      <c r="G144" s="44">
        <v>166.22</v>
      </c>
      <c r="H144" s="39">
        <f t="shared" si="27"/>
        <v>207.775</v>
      </c>
      <c r="I144" s="39">
        <f t="shared" si="28"/>
        <v>1662.2</v>
      </c>
    </row>
    <row r="145" ht="15.75" customHeight="1">
      <c r="A145" s="40" t="s">
        <v>368</v>
      </c>
      <c r="B145" s="41" t="s">
        <v>369</v>
      </c>
      <c r="C145" s="41" t="s">
        <v>27</v>
      </c>
      <c r="D145" s="42" t="s">
        <v>370</v>
      </c>
      <c r="E145" s="45" t="s">
        <v>48</v>
      </c>
      <c r="F145" s="43">
        <v>3.0</v>
      </c>
      <c r="G145" s="44">
        <v>828.85</v>
      </c>
      <c r="H145" s="39">
        <f t="shared" si="27"/>
        <v>1036.0625</v>
      </c>
      <c r="I145" s="39">
        <f t="shared" si="28"/>
        <v>3108.18</v>
      </c>
    </row>
    <row r="146" ht="15.75" customHeight="1">
      <c r="A146" s="40" t="s">
        <v>371</v>
      </c>
      <c r="B146" s="85" t="s">
        <v>372</v>
      </c>
      <c r="C146" s="101" t="s">
        <v>27</v>
      </c>
      <c r="D146" s="87" t="s">
        <v>373</v>
      </c>
      <c r="E146" s="88" t="s">
        <v>24</v>
      </c>
      <c r="F146" s="43">
        <v>4.0</v>
      </c>
      <c r="G146" s="44">
        <v>32.85</v>
      </c>
      <c r="H146" s="39">
        <f t="shared" si="27"/>
        <v>41.0625</v>
      </c>
      <c r="I146" s="39">
        <f t="shared" si="28"/>
        <v>164.25</v>
      </c>
    </row>
    <row r="147" ht="15.75" customHeight="1">
      <c r="A147" s="40" t="s">
        <v>374</v>
      </c>
      <c r="B147" s="101" t="s">
        <v>132</v>
      </c>
      <c r="C147" s="101" t="s">
        <v>27</v>
      </c>
      <c r="D147" s="102" t="s">
        <v>133</v>
      </c>
      <c r="E147" s="88" t="s">
        <v>24</v>
      </c>
      <c r="F147" s="43">
        <v>25.0</v>
      </c>
      <c r="G147" s="39">
        <v>86.85</v>
      </c>
      <c r="H147" s="39">
        <f t="shared" si="27"/>
        <v>108.5625</v>
      </c>
      <c r="I147" s="39">
        <f t="shared" si="28"/>
        <v>2714.06</v>
      </c>
      <c r="J147" s="100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</row>
    <row r="148" ht="15.75" customHeight="1">
      <c r="A148" s="40" t="s">
        <v>375</v>
      </c>
      <c r="B148" s="35" t="s">
        <v>376</v>
      </c>
      <c r="C148" s="35" t="s">
        <v>22</v>
      </c>
      <c r="D148" s="112" t="s">
        <v>377</v>
      </c>
      <c r="E148" s="103" t="s">
        <v>24</v>
      </c>
      <c r="F148" s="78">
        <v>4.0</v>
      </c>
      <c r="G148" s="60">
        <v>110.84</v>
      </c>
      <c r="H148" s="39">
        <f t="shared" si="27"/>
        <v>138.55</v>
      </c>
      <c r="I148" s="60">
        <f t="shared" ref="I148:I149" si="29">TRUNC(H148*F148,2)</f>
        <v>554.2</v>
      </c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</row>
    <row r="149" ht="15.75" customHeight="1">
      <c r="A149" s="40" t="s">
        <v>378</v>
      </c>
      <c r="B149" s="35" t="s">
        <v>98</v>
      </c>
      <c r="C149" s="35" t="s">
        <v>22</v>
      </c>
      <c r="D149" s="113" t="s">
        <v>99</v>
      </c>
      <c r="E149" s="114" t="s">
        <v>67</v>
      </c>
      <c r="F149" s="59">
        <v>50.0</v>
      </c>
      <c r="G149" s="60">
        <v>20.19</v>
      </c>
      <c r="H149" s="39">
        <f t="shared" si="27"/>
        <v>25.2375</v>
      </c>
      <c r="I149" s="60">
        <f t="shared" si="29"/>
        <v>1261.87</v>
      </c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</row>
    <row r="150" ht="15.75" customHeight="1">
      <c r="A150" s="40" t="s">
        <v>379</v>
      </c>
      <c r="B150" s="86" t="s">
        <v>380</v>
      </c>
      <c r="C150" s="101" t="s">
        <v>27</v>
      </c>
      <c r="D150" s="89" t="s">
        <v>381</v>
      </c>
      <c r="E150" s="104" t="s">
        <v>48</v>
      </c>
      <c r="F150" s="43">
        <v>10.0</v>
      </c>
      <c r="G150" s="44">
        <v>15.51</v>
      </c>
      <c r="H150" s="39">
        <f t="shared" si="27"/>
        <v>19.3875</v>
      </c>
      <c r="I150" s="39">
        <f t="shared" ref="I150:I153" si="30">TRUNC(H150*F150,2)</f>
        <v>193.87</v>
      </c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</row>
    <row r="151" ht="15.75" customHeight="1">
      <c r="A151" s="40" t="s">
        <v>382</v>
      </c>
      <c r="B151" s="71" t="s">
        <v>383</v>
      </c>
      <c r="C151" s="35" t="s">
        <v>27</v>
      </c>
      <c r="D151" s="72" t="s">
        <v>384</v>
      </c>
      <c r="E151" s="73" t="s">
        <v>24</v>
      </c>
      <c r="F151" s="43">
        <v>50.0</v>
      </c>
      <c r="G151" s="39">
        <v>6.37</v>
      </c>
      <c r="H151" s="39">
        <f t="shared" si="27"/>
        <v>7.9625</v>
      </c>
      <c r="I151" s="39">
        <f t="shared" si="30"/>
        <v>398.12</v>
      </c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</row>
    <row r="152" ht="15.75" customHeight="1">
      <c r="A152" s="40" t="s">
        <v>385</v>
      </c>
      <c r="B152" s="71" t="s">
        <v>386</v>
      </c>
      <c r="C152" s="35" t="s">
        <v>27</v>
      </c>
      <c r="D152" s="72" t="s">
        <v>387</v>
      </c>
      <c r="E152" s="73" t="s">
        <v>24</v>
      </c>
      <c r="F152" s="43">
        <v>50.0</v>
      </c>
      <c r="G152" s="39">
        <v>38.37</v>
      </c>
      <c r="H152" s="39">
        <f t="shared" si="27"/>
        <v>47.9625</v>
      </c>
      <c r="I152" s="39">
        <f t="shared" si="30"/>
        <v>2398.12</v>
      </c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W152" s="64"/>
    </row>
    <row r="153" ht="15.75" customHeight="1">
      <c r="A153" s="40" t="s">
        <v>388</v>
      </c>
      <c r="B153" s="71" t="s">
        <v>389</v>
      </c>
      <c r="C153" s="35" t="s">
        <v>27</v>
      </c>
      <c r="D153" s="72" t="s">
        <v>390</v>
      </c>
      <c r="E153" s="73" t="s">
        <v>24</v>
      </c>
      <c r="F153" s="43">
        <v>23.0</v>
      </c>
      <c r="G153" s="39">
        <v>32.43</v>
      </c>
      <c r="H153" s="39">
        <f t="shared" si="27"/>
        <v>40.5375</v>
      </c>
      <c r="I153" s="39">
        <f t="shared" si="30"/>
        <v>932.36</v>
      </c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W153" s="64"/>
    </row>
    <row r="154" ht="15.75" customHeight="1">
      <c r="A154" s="40" t="s">
        <v>391</v>
      </c>
      <c r="B154" s="35" t="s">
        <v>238</v>
      </c>
      <c r="C154" s="35" t="s">
        <v>27</v>
      </c>
      <c r="D154" s="57" t="s">
        <v>239</v>
      </c>
      <c r="E154" s="62" t="s">
        <v>24</v>
      </c>
      <c r="F154" s="78">
        <v>5.0</v>
      </c>
      <c r="G154" s="60">
        <v>51.24</v>
      </c>
      <c r="H154" s="39">
        <f t="shared" si="27"/>
        <v>64.05</v>
      </c>
      <c r="I154" s="60">
        <f>TRUNC(H154*F154,2)</f>
        <v>320.25</v>
      </c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</row>
    <row r="155" ht="15.75" customHeight="1">
      <c r="A155" s="40" t="s">
        <v>392</v>
      </c>
      <c r="B155" s="71" t="s">
        <v>393</v>
      </c>
      <c r="C155" s="35" t="s">
        <v>27</v>
      </c>
      <c r="D155" s="72" t="s">
        <v>394</v>
      </c>
      <c r="E155" s="73" t="s">
        <v>24</v>
      </c>
      <c r="F155" s="43">
        <v>23.0</v>
      </c>
      <c r="G155" s="39">
        <v>64.57</v>
      </c>
      <c r="H155" s="39">
        <f t="shared" si="27"/>
        <v>80.7125</v>
      </c>
      <c r="I155" s="39">
        <f t="shared" ref="I155:I163" si="31">TRUNC(H155*F155,2)</f>
        <v>1856.38</v>
      </c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</row>
    <row r="156" ht="15.75" customHeight="1">
      <c r="A156" s="40" t="s">
        <v>395</v>
      </c>
      <c r="B156" s="71" t="s">
        <v>396</v>
      </c>
      <c r="C156" s="35" t="s">
        <v>22</v>
      </c>
      <c r="D156" s="72" t="s">
        <v>397</v>
      </c>
      <c r="E156" s="73" t="s">
        <v>24</v>
      </c>
      <c r="F156" s="43">
        <v>27.0</v>
      </c>
      <c r="G156" s="39">
        <v>37.24</v>
      </c>
      <c r="H156" s="39">
        <f t="shared" si="27"/>
        <v>46.55</v>
      </c>
      <c r="I156" s="39">
        <f t="shared" si="31"/>
        <v>1256.85</v>
      </c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</row>
    <row r="157" ht="15.75" customHeight="1">
      <c r="A157" s="40" t="s">
        <v>398</v>
      </c>
      <c r="B157" s="41" t="s">
        <v>232</v>
      </c>
      <c r="C157" s="35" t="s">
        <v>22</v>
      </c>
      <c r="D157" s="42" t="s">
        <v>233</v>
      </c>
      <c r="E157" s="37" t="s">
        <v>24</v>
      </c>
      <c r="F157" s="43">
        <v>4.0</v>
      </c>
      <c r="G157" s="44">
        <v>51.66</v>
      </c>
      <c r="H157" s="39">
        <f t="shared" si="27"/>
        <v>64.575</v>
      </c>
      <c r="I157" s="39">
        <f t="shared" si="31"/>
        <v>258.3</v>
      </c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</row>
    <row r="158" ht="15.75" customHeight="1">
      <c r="A158" s="40" t="s">
        <v>399</v>
      </c>
      <c r="B158" s="35" t="s">
        <v>141</v>
      </c>
      <c r="C158" s="35" t="s">
        <v>22</v>
      </c>
      <c r="D158" s="36" t="s">
        <v>142</v>
      </c>
      <c r="E158" s="37" t="s">
        <v>24</v>
      </c>
      <c r="F158" s="43">
        <v>4.0</v>
      </c>
      <c r="G158" s="39">
        <v>46.03</v>
      </c>
      <c r="H158" s="39">
        <f t="shared" si="27"/>
        <v>57.5375</v>
      </c>
      <c r="I158" s="39">
        <f t="shared" si="31"/>
        <v>230.15</v>
      </c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</row>
    <row r="159" ht="15.75" customHeight="1">
      <c r="A159" s="40" t="s">
        <v>400</v>
      </c>
      <c r="B159" s="35" t="s">
        <v>147</v>
      </c>
      <c r="C159" s="35" t="s">
        <v>118</v>
      </c>
      <c r="D159" s="36" t="s">
        <v>148</v>
      </c>
      <c r="E159" s="37" t="s">
        <v>32</v>
      </c>
      <c r="F159" s="43">
        <v>4.0</v>
      </c>
      <c r="G159" s="39">
        <v>69.23</v>
      </c>
      <c r="H159" s="39">
        <f t="shared" si="27"/>
        <v>86.5375</v>
      </c>
      <c r="I159" s="39">
        <f t="shared" si="31"/>
        <v>346.15</v>
      </c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</row>
    <row r="160" ht="15.75" customHeight="1">
      <c r="A160" s="40" t="s">
        <v>401</v>
      </c>
      <c r="B160" s="35" t="s">
        <v>144</v>
      </c>
      <c r="C160" s="35" t="s">
        <v>118</v>
      </c>
      <c r="D160" s="36" t="s">
        <v>145</v>
      </c>
      <c r="E160" s="37" t="s">
        <v>32</v>
      </c>
      <c r="F160" s="43">
        <v>2.0</v>
      </c>
      <c r="G160" s="39">
        <v>81.69</v>
      </c>
      <c r="H160" s="39">
        <f t="shared" si="27"/>
        <v>102.1125</v>
      </c>
      <c r="I160" s="39">
        <f t="shared" si="31"/>
        <v>204.22</v>
      </c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</row>
    <row r="161" ht="15.75" customHeight="1">
      <c r="A161" s="40" t="s">
        <v>402</v>
      </c>
      <c r="B161" s="71" t="s">
        <v>248</v>
      </c>
      <c r="C161" s="35" t="s">
        <v>27</v>
      </c>
      <c r="D161" s="72" t="s">
        <v>403</v>
      </c>
      <c r="E161" s="73" t="s">
        <v>24</v>
      </c>
      <c r="F161" s="38">
        <v>0.9</v>
      </c>
      <c r="G161" s="39">
        <v>622.5</v>
      </c>
      <c r="H161" s="39">
        <f t="shared" si="27"/>
        <v>778.125</v>
      </c>
      <c r="I161" s="39">
        <f t="shared" si="31"/>
        <v>700.31</v>
      </c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</row>
    <row r="162" ht="15.75" customHeight="1">
      <c r="A162" s="40" t="s">
        <v>404</v>
      </c>
      <c r="B162" s="71" t="s">
        <v>153</v>
      </c>
      <c r="C162" s="35" t="s">
        <v>22</v>
      </c>
      <c r="D162" s="72" t="s">
        <v>405</v>
      </c>
      <c r="E162" s="73" t="s">
        <v>24</v>
      </c>
      <c r="F162" s="43">
        <v>2.0</v>
      </c>
      <c r="G162" s="39">
        <v>946.18</v>
      </c>
      <c r="H162" s="39">
        <f t="shared" si="27"/>
        <v>1182.725</v>
      </c>
      <c r="I162" s="39">
        <f t="shared" si="31"/>
        <v>2365.45</v>
      </c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</row>
    <row r="163" ht="15.75" customHeight="1">
      <c r="A163" s="40" t="s">
        <v>406</v>
      </c>
      <c r="B163" s="41" t="s">
        <v>72</v>
      </c>
      <c r="C163" s="35" t="s">
        <v>27</v>
      </c>
      <c r="D163" s="42" t="s">
        <v>73</v>
      </c>
      <c r="E163" s="73" t="s">
        <v>24</v>
      </c>
      <c r="F163" s="43">
        <v>2.79</v>
      </c>
      <c r="G163" s="44">
        <v>41.27</v>
      </c>
      <c r="H163" s="39">
        <f t="shared" si="27"/>
        <v>51.5875</v>
      </c>
      <c r="I163" s="39">
        <f t="shared" si="31"/>
        <v>143.92</v>
      </c>
    </row>
    <row r="164" ht="15.75" customHeight="1">
      <c r="A164" s="115"/>
      <c r="B164" s="107"/>
      <c r="C164" s="107"/>
      <c r="D164" s="108" t="s">
        <v>407</v>
      </c>
      <c r="E164" s="109"/>
      <c r="F164" s="110"/>
      <c r="G164" s="110"/>
      <c r="H164" s="110"/>
      <c r="I164" s="111">
        <f>SUM(I165:I176)</f>
        <v>3332.36</v>
      </c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</row>
    <row r="165" ht="15.75" customHeight="1">
      <c r="A165" s="40" t="s">
        <v>408</v>
      </c>
      <c r="B165" s="71" t="s">
        <v>252</v>
      </c>
      <c r="C165" s="35" t="s">
        <v>22</v>
      </c>
      <c r="D165" s="72" t="s">
        <v>253</v>
      </c>
      <c r="E165" s="73" t="s">
        <v>42</v>
      </c>
      <c r="F165" s="38">
        <v>1.0</v>
      </c>
      <c r="G165" s="39">
        <v>572.35</v>
      </c>
      <c r="H165" s="39">
        <f t="shared" ref="H165:H176" si="32">(G165*(1+25%))</f>
        <v>715.4375</v>
      </c>
      <c r="I165" s="39">
        <f t="shared" ref="I165:I176" si="33">TRUNC(H165*F165,2)</f>
        <v>715.43</v>
      </c>
    </row>
    <row r="166" ht="15.75" customHeight="1">
      <c r="A166" s="40" t="s">
        <v>409</v>
      </c>
      <c r="B166" s="71" t="s">
        <v>255</v>
      </c>
      <c r="C166" s="35" t="s">
        <v>22</v>
      </c>
      <c r="D166" s="72" t="s">
        <v>256</v>
      </c>
      <c r="E166" s="73" t="s">
        <v>42</v>
      </c>
      <c r="F166" s="38">
        <v>1.0</v>
      </c>
      <c r="G166" s="39">
        <v>262.59</v>
      </c>
      <c r="H166" s="39">
        <f t="shared" si="32"/>
        <v>328.2375</v>
      </c>
      <c r="I166" s="39">
        <f t="shared" si="33"/>
        <v>328.23</v>
      </c>
    </row>
    <row r="167" ht="16.5" customHeight="1">
      <c r="A167" s="40" t="s">
        <v>410</v>
      </c>
      <c r="B167" s="35" t="s">
        <v>300</v>
      </c>
      <c r="C167" s="35" t="s">
        <v>118</v>
      </c>
      <c r="D167" s="36" t="s">
        <v>301</v>
      </c>
      <c r="E167" s="73" t="s">
        <v>42</v>
      </c>
      <c r="F167" s="38">
        <v>2.0</v>
      </c>
      <c r="G167" s="39">
        <v>24.44</v>
      </c>
      <c r="H167" s="39">
        <f t="shared" si="32"/>
        <v>30.55</v>
      </c>
      <c r="I167" s="39">
        <f t="shared" si="33"/>
        <v>61.1</v>
      </c>
    </row>
    <row r="168" ht="15.75" customHeight="1">
      <c r="A168" s="40" t="s">
        <v>411</v>
      </c>
      <c r="B168" s="71" t="s">
        <v>285</v>
      </c>
      <c r="C168" s="35" t="s">
        <v>22</v>
      </c>
      <c r="D168" s="72" t="s">
        <v>286</v>
      </c>
      <c r="E168" s="73" t="s">
        <v>42</v>
      </c>
      <c r="F168" s="38">
        <v>4.0</v>
      </c>
      <c r="G168" s="39">
        <v>6.18</v>
      </c>
      <c r="H168" s="39">
        <f t="shared" si="32"/>
        <v>7.725</v>
      </c>
      <c r="I168" s="39">
        <f t="shared" si="33"/>
        <v>30.9</v>
      </c>
    </row>
    <row r="169" ht="15.75" customHeight="1">
      <c r="A169" s="40" t="s">
        <v>412</v>
      </c>
      <c r="B169" s="71" t="s">
        <v>288</v>
      </c>
      <c r="C169" s="35" t="s">
        <v>22</v>
      </c>
      <c r="D169" s="72" t="s">
        <v>289</v>
      </c>
      <c r="E169" s="73" t="s">
        <v>42</v>
      </c>
      <c r="F169" s="38">
        <v>2.0</v>
      </c>
      <c r="G169" s="39">
        <v>15.44</v>
      </c>
      <c r="H169" s="39">
        <f t="shared" si="32"/>
        <v>19.3</v>
      </c>
      <c r="I169" s="39">
        <f t="shared" si="33"/>
        <v>38.6</v>
      </c>
    </row>
    <row r="170" ht="15.75" customHeight="1">
      <c r="A170" s="40" t="s">
        <v>413</v>
      </c>
      <c r="B170" s="71" t="s">
        <v>414</v>
      </c>
      <c r="C170" s="35" t="s">
        <v>22</v>
      </c>
      <c r="D170" s="72" t="s">
        <v>415</v>
      </c>
      <c r="E170" s="73" t="s">
        <v>42</v>
      </c>
      <c r="F170" s="38">
        <v>1.0</v>
      </c>
      <c r="G170" s="39">
        <v>12.27</v>
      </c>
      <c r="H170" s="39">
        <f t="shared" si="32"/>
        <v>15.3375</v>
      </c>
      <c r="I170" s="39">
        <f t="shared" si="33"/>
        <v>15.33</v>
      </c>
    </row>
    <row r="171" ht="15.75" customHeight="1">
      <c r="A171" s="40" t="s">
        <v>416</v>
      </c>
      <c r="B171" s="71" t="s">
        <v>417</v>
      </c>
      <c r="C171" s="35" t="s">
        <v>118</v>
      </c>
      <c r="D171" s="72" t="s">
        <v>418</v>
      </c>
      <c r="E171" s="73" t="s">
        <v>42</v>
      </c>
      <c r="F171" s="38">
        <v>1.0</v>
      </c>
      <c r="G171" s="39">
        <v>16.74</v>
      </c>
      <c r="H171" s="39">
        <f t="shared" si="32"/>
        <v>20.925</v>
      </c>
      <c r="I171" s="39">
        <f t="shared" si="33"/>
        <v>20.92</v>
      </c>
    </row>
    <row r="172" ht="15.75" customHeight="1">
      <c r="A172" s="40" t="s">
        <v>419</v>
      </c>
      <c r="B172" s="71" t="s">
        <v>291</v>
      </c>
      <c r="C172" s="35" t="s">
        <v>22</v>
      </c>
      <c r="D172" s="72" t="s">
        <v>292</v>
      </c>
      <c r="E172" s="73" t="s">
        <v>32</v>
      </c>
      <c r="F172" s="59">
        <v>4.6</v>
      </c>
      <c r="G172" s="60">
        <v>21.54</v>
      </c>
      <c r="H172" s="39">
        <f t="shared" si="32"/>
        <v>26.925</v>
      </c>
      <c r="I172" s="60">
        <f t="shared" si="33"/>
        <v>123.85</v>
      </c>
    </row>
    <row r="173" ht="15.75" customHeight="1">
      <c r="A173" s="40" t="s">
        <v>420</v>
      </c>
      <c r="B173" s="71" t="s">
        <v>276</v>
      </c>
      <c r="C173" s="35" t="s">
        <v>22</v>
      </c>
      <c r="D173" s="72" t="s">
        <v>277</v>
      </c>
      <c r="E173" s="73" t="s">
        <v>42</v>
      </c>
      <c r="F173" s="38">
        <v>2.0</v>
      </c>
      <c r="G173" s="39">
        <v>94.43</v>
      </c>
      <c r="H173" s="39">
        <f t="shared" si="32"/>
        <v>118.0375</v>
      </c>
      <c r="I173" s="39">
        <f t="shared" si="33"/>
        <v>236.07</v>
      </c>
    </row>
    <row r="174" ht="15.75" customHeight="1">
      <c r="A174" s="40" t="s">
        <v>421</v>
      </c>
      <c r="B174" s="90" t="s">
        <v>422</v>
      </c>
      <c r="C174" s="35" t="s">
        <v>22</v>
      </c>
      <c r="D174" s="40" t="s">
        <v>423</v>
      </c>
      <c r="E174" s="73" t="s">
        <v>42</v>
      </c>
      <c r="F174" s="43">
        <v>2.0</v>
      </c>
      <c r="G174" s="44">
        <v>374.87</v>
      </c>
      <c r="H174" s="39">
        <f t="shared" si="32"/>
        <v>468.5875</v>
      </c>
      <c r="I174" s="39">
        <f t="shared" si="33"/>
        <v>937.17</v>
      </c>
      <c r="J174" s="117"/>
      <c r="K174" s="117"/>
      <c r="L174" s="117"/>
      <c r="M174" s="117"/>
      <c r="N174" s="117"/>
      <c r="O174" s="117"/>
      <c r="P174" s="117"/>
      <c r="Q174" s="117"/>
      <c r="R174" s="117"/>
      <c r="S174" s="117"/>
      <c r="T174" s="117"/>
      <c r="U174" s="117"/>
      <c r="V174" s="117"/>
      <c r="W174" s="117"/>
    </row>
    <row r="175" ht="15.75" customHeight="1">
      <c r="A175" s="40" t="s">
        <v>424</v>
      </c>
      <c r="B175" s="90" t="s">
        <v>425</v>
      </c>
      <c r="C175" s="35" t="s">
        <v>22</v>
      </c>
      <c r="D175" s="40" t="s">
        <v>426</v>
      </c>
      <c r="E175" s="73" t="s">
        <v>42</v>
      </c>
      <c r="F175" s="43">
        <v>1.0</v>
      </c>
      <c r="G175" s="44">
        <v>361.99</v>
      </c>
      <c r="H175" s="39">
        <f t="shared" si="32"/>
        <v>452.4875</v>
      </c>
      <c r="I175" s="39">
        <f t="shared" si="33"/>
        <v>452.48</v>
      </c>
      <c r="J175" s="117"/>
      <c r="K175" s="117"/>
      <c r="L175" s="117"/>
      <c r="M175" s="117"/>
      <c r="N175" s="117"/>
      <c r="O175" s="117"/>
      <c r="P175" s="117"/>
      <c r="Q175" s="117"/>
      <c r="R175" s="117"/>
      <c r="S175" s="117"/>
      <c r="T175" s="117"/>
      <c r="U175" s="117"/>
      <c r="V175" s="117"/>
      <c r="W175" s="117"/>
    </row>
    <row r="176" ht="15.75" customHeight="1">
      <c r="A176" s="40" t="s">
        <v>427</v>
      </c>
      <c r="B176" s="90" t="s">
        <v>428</v>
      </c>
      <c r="C176" s="35" t="s">
        <v>22</v>
      </c>
      <c r="D176" s="40" t="s">
        <v>429</v>
      </c>
      <c r="E176" s="73" t="s">
        <v>42</v>
      </c>
      <c r="F176" s="43">
        <v>1.0</v>
      </c>
      <c r="G176" s="44">
        <v>297.83</v>
      </c>
      <c r="H176" s="39">
        <f t="shared" si="32"/>
        <v>372.2875</v>
      </c>
      <c r="I176" s="39">
        <f t="shared" si="33"/>
        <v>372.28</v>
      </c>
      <c r="J176" s="117"/>
      <c r="K176" s="117"/>
      <c r="L176" s="117"/>
      <c r="M176" s="117"/>
      <c r="N176" s="117"/>
      <c r="O176" s="117"/>
      <c r="P176" s="117"/>
      <c r="Q176" s="117"/>
      <c r="R176" s="117"/>
      <c r="S176" s="117"/>
      <c r="T176" s="117"/>
      <c r="U176" s="117"/>
      <c r="V176" s="117"/>
      <c r="W176" s="117"/>
    </row>
    <row r="177" ht="15.75" customHeight="1">
      <c r="A177" s="106"/>
      <c r="B177" s="118"/>
      <c r="C177" s="119"/>
      <c r="D177" s="108" t="s">
        <v>430</v>
      </c>
      <c r="E177" s="120"/>
      <c r="F177" s="110"/>
      <c r="G177" s="110"/>
      <c r="H177" s="110"/>
      <c r="I177" s="121">
        <f>SUM(I178:I192)</f>
        <v>2431.07</v>
      </c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</row>
    <row r="178" ht="15.75" customHeight="1">
      <c r="A178" s="40" t="s">
        <v>431</v>
      </c>
      <c r="B178" s="71" t="s">
        <v>318</v>
      </c>
      <c r="C178" s="35" t="s">
        <v>22</v>
      </c>
      <c r="D178" s="72" t="s">
        <v>319</v>
      </c>
      <c r="E178" s="73" t="s">
        <v>42</v>
      </c>
      <c r="F178" s="38">
        <v>1.0</v>
      </c>
      <c r="G178" s="39">
        <v>75.56</v>
      </c>
      <c r="H178" s="39">
        <f t="shared" ref="H178:H192" si="34">(G178*(1+25%))</f>
        <v>94.45</v>
      </c>
      <c r="I178" s="39">
        <f t="shared" ref="I178:I192" si="35">TRUNC(H178*F178,2)</f>
        <v>94.45</v>
      </c>
    </row>
    <row r="179" ht="15.75" customHeight="1">
      <c r="A179" s="40" t="s">
        <v>432</v>
      </c>
      <c r="B179" s="71" t="s">
        <v>312</v>
      </c>
      <c r="C179" s="35" t="s">
        <v>118</v>
      </c>
      <c r="D179" s="72" t="s">
        <v>313</v>
      </c>
      <c r="E179" s="73" t="s">
        <v>32</v>
      </c>
      <c r="F179" s="38">
        <v>2.74</v>
      </c>
      <c r="G179" s="39">
        <v>19.08</v>
      </c>
      <c r="H179" s="39">
        <f t="shared" si="34"/>
        <v>23.85</v>
      </c>
      <c r="I179" s="39">
        <f t="shared" si="35"/>
        <v>65.34</v>
      </c>
    </row>
    <row r="180" ht="15.75" customHeight="1">
      <c r="A180" s="40" t="s">
        <v>433</v>
      </c>
      <c r="B180" s="71" t="s">
        <v>309</v>
      </c>
      <c r="C180" s="35" t="s">
        <v>118</v>
      </c>
      <c r="D180" s="72" t="s">
        <v>310</v>
      </c>
      <c r="E180" s="73" t="s">
        <v>32</v>
      </c>
      <c r="F180" s="38">
        <v>2.47</v>
      </c>
      <c r="G180" s="39">
        <v>12.83</v>
      </c>
      <c r="H180" s="39">
        <f t="shared" si="34"/>
        <v>16.0375</v>
      </c>
      <c r="I180" s="39">
        <f t="shared" si="35"/>
        <v>39.61</v>
      </c>
    </row>
    <row r="181" ht="15.75" customHeight="1">
      <c r="A181" s="40" t="s">
        <v>434</v>
      </c>
      <c r="B181" s="71" t="s">
        <v>351</v>
      </c>
      <c r="C181" s="35" t="s">
        <v>22</v>
      </c>
      <c r="D181" s="72" t="s">
        <v>352</v>
      </c>
      <c r="E181" s="73" t="s">
        <v>32</v>
      </c>
      <c r="F181" s="38">
        <v>8.54</v>
      </c>
      <c r="G181" s="39">
        <v>64.63</v>
      </c>
      <c r="H181" s="39">
        <f t="shared" si="34"/>
        <v>80.7875</v>
      </c>
      <c r="I181" s="39">
        <f t="shared" si="35"/>
        <v>689.92</v>
      </c>
    </row>
    <row r="182" ht="15.75" customHeight="1">
      <c r="A182" s="40" t="s">
        <v>435</v>
      </c>
      <c r="B182" s="71" t="s">
        <v>345</v>
      </c>
      <c r="C182" s="35" t="s">
        <v>22</v>
      </c>
      <c r="D182" s="72" t="s">
        <v>346</v>
      </c>
      <c r="E182" s="73" t="s">
        <v>42</v>
      </c>
      <c r="F182" s="38">
        <v>1.0</v>
      </c>
      <c r="G182" s="39">
        <v>17.68</v>
      </c>
      <c r="H182" s="39">
        <f t="shared" si="34"/>
        <v>22.1</v>
      </c>
      <c r="I182" s="39">
        <f t="shared" si="35"/>
        <v>22.1</v>
      </c>
    </row>
    <row r="183" ht="15.75" customHeight="1">
      <c r="A183" s="40" t="s">
        <v>436</v>
      </c>
      <c r="B183" s="71" t="s">
        <v>437</v>
      </c>
      <c r="C183" s="35" t="s">
        <v>22</v>
      </c>
      <c r="D183" s="72" t="s">
        <v>438</v>
      </c>
      <c r="E183" s="73" t="s">
        <v>42</v>
      </c>
      <c r="F183" s="38">
        <v>1.0</v>
      </c>
      <c r="G183" s="39">
        <v>34.84</v>
      </c>
      <c r="H183" s="39">
        <f t="shared" si="34"/>
        <v>43.55</v>
      </c>
      <c r="I183" s="39">
        <f t="shared" si="35"/>
        <v>43.55</v>
      </c>
    </row>
    <row r="184" ht="15.75" customHeight="1">
      <c r="A184" s="40" t="s">
        <v>439</v>
      </c>
      <c r="B184" s="71" t="s">
        <v>306</v>
      </c>
      <c r="C184" s="35" t="s">
        <v>22</v>
      </c>
      <c r="D184" s="72" t="s">
        <v>307</v>
      </c>
      <c r="E184" s="73" t="s">
        <v>42</v>
      </c>
      <c r="F184" s="38">
        <v>1.0</v>
      </c>
      <c r="G184" s="39">
        <v>9.82</v>
      </c>
      <c r="H184" s="39">
        <f t="shared" si="34"/>
        <v>12.275</v>
      </c>
      <c r="I184" s="39">
        <f t="shared" si="35"/>
        <v>12.27</v>
      </c>
    </row>
    <row r="185" ht="15.75" customHeight="1">
      <c r="A185" s="40" t="s">
        <v>440</v>
      </c>
      <c r="B185" s="71" t="s">
        <v>441</v>
      </c>
      <c r="C185" s="35" t="s">
        <v>22</v>
      </c>
      <c r="D185" s="72" t="s">
        <v>442</v>
      </c>
      <c r="E185" s="73" t="s">
        <v>42</v>
      </c>
      <c r="F185" s="38">
        <v>1.0</v>
      </c>
      <c r="G185" s="39">
        <v>26.39</v>
      </c>
      <c r="H185" s="39">
        <f t="shared" si="34"/>
        <v>32.9875</v>
      </c>
      <c r="I185" s="39">
        <f t="shared" si="35"/>
        <v>32.98</v>
      </c>
    </row>
    <row r="186" ht="15.75" customHeight="1">
      <c r="A186" s="40" t="s">
        <v>443</v>
      </c>
      <c r="B186" s="71" t="s">
        <v>444</v>
      </c>
      <c r="C186" s="35" t="s">
        <v>22</v>
      </c>
      <c r="D186" s="72" t="s">
        <v>445</v>
      </c>
      <c r="E186" s="73" t="s">
        <v>42</v>
      </c>
      <c r="F186" s="38">
        <v>1.0</v>
      </c>
      <c r="G186" s="39">
        <v>10.22</v>
      </c>
      <c r="H186" s="39">
        <f t="shared" si="34"/>
        <v>12.775</v>
      </c>
      <c r="I186" s="39">
        <f t="shared" si="35"/>
        <v>12.77</v>
      </c>
    </row>
    <row r="187" ht="15.75" customHeight="1">
      <c r="A187" s="40" t="s">
        <v>446</v>
      </c>
      <c r="B187" s="71" t="s">
        <v>315</v>
      </c>
      <c r="C187" s="35" t="s">
        <v>22</v>
      </c>
      <c r="D187" s="72" t="s">
        <v>316</v>
      </c>
      <c r="E187" s="73" t="s">
        <v>42</v>
      </c>
      <c r="F187" s="38">
        <v>1.0</v>
      </c>
      <c r="G187" s="39">
        <v>12.8</v>
      </c>
      <c r="H187" s="39">
        <f t="shared" si="34"/>
        <v>16</v>
      </c>
      <c r="I187" s="39">
        <f t="shared" si="35"/>
        <v>16</v>
      </c>
    </row>
    <row r="188" ht="15.75" customHeight="1">
      <c r="A188" s="40" t="s">
        <v>447</v>
      </c>
      <c r="B188" s="71" t="s">
        <v>448</v>
      </c>
      <c r="C188" s="35" t="s">
        <v>118</v>
      </c>
      <c r="D188" s="72" t="s">
        <v>449</v>
      </c>
      <c r="E188" s="73" t="s">
        <v>42</v>
      </c>
      <c r="F188" s="38">
        <v>1.0</v>
      </c>
      <c r="G188" s="39">
        <v>66.58</v>
      </c>
      <c r="H188" s="39">
        <f t="shared" si="34"/>
        <v>83.225</v>
      </c>
      <c r="I188" s="39">
        <f t="shared" si="35"/>
        <v>83.22</v>
      </c>
    </row>
    <row r="189" ht="15.75" customHeight="1">
      <c r="A189" s="40" t="s">
        <v>450</v>
      </c>
      <c r="B189" s="71" t="s">
        <v>330</v>
      </c>
      <c r="C189" s="35" t="s">
        <v>118</v>
      </c>
      <c r="D189" s="72" t="s">
        <v>331</v>
      </c>
      <c r="E189" s="73" t="s">
        <v>42</v>
      </c>
      <c r="F189" s="38">
        <v>1.0</v>
      </c>
      <c r="G189" s="39">
        <v>35.61</v>
      </c>
      <c r="H189" s="39">
        <f t="shared" si="34"/>
        <v>44.5125</v>
      </c>
      <c r="I189" s="39">
        <f t="shared" si="35"/>
        <v>44.51</v>
      </c>
    </row>
    <row r="190" ht="15.75" customHeight="1">
      <c r="A190" s="40" t="s">
        <v>451</v>
      </c>
      <c r="B190" s="71" t="s">
        <v>303</v>
      </c>
      <c r="C190" s="35" t="s">
        <v>118</v>
      </c>
      <c r="D190" s="72" t="s">
        <v>304</v>
      </c>
      <c r="E190" s="73" t="s">
        <v>42</v>
      </c>
      <c r="F190" s="38">
        <v>1.0</v>
      </c>
      <c r="G190" s="39">
        <v>32.65</v>
      </c>
      <c r="H190" s="39">
        <f t="shared" si="34"/>
        <v>40.8125</v>
      </c>
      <c r="I190" s="39">
        <f t="shared" si="35"/>
        <v>40.81</v>
      </c>
    </row>
    <row r="191" ht="15.75" customHeight="1">
      <c r="A191" s="40" t="s">
        <v>452</v>
      </c>
      <c r="B191" s="71" t="s">
        <v>453</v>
      </c>
      <c r="C191" s="35" t="s">
        <v>118</v>
      </c>
      <c r="D191" s="72" t="s">
        <v>454</v>
      </c>
      <c r="E191" s="73" t="s">
        <v>42</v>
      </c>
      <c r="F191" s="38">
        <v>1.0</v>
      </c>
      <c r="G191" s="39">
        <v>49.93</v>
      </c>
      <c r="H191" s="39">
        <f t="shared" si="34"/>
        <v>62.4125</v>
      </c>
      <c r="I191" s="39">
        <f t="shared" si="35"/>
        <v>62.41</v>
      </c>
    </row>
    <row r="192" ht="15.75" customHeight="1">
      <c r="A192" s="40" t="s">
        <v>455</v>
      </c>
      <c r="B192" s="71" t="s">
        <v>324</v>
      </c>
      <c r="C192" s="35" t="s">
        <v>22</v>
      </c>
      <c r="D192" s="72" t="s">
        <v>325</v>
      </c>
      <c r="E192" s="73" t="s">
        <v>42</v>
      </c>
      <c r="F192" s="38">
        <v>1.0</v>
      </c>
      <c r="G192" s="39">
        <v>936.91</v>
      </c>
      <c r="H192" s="39">
        <f t="shared" si="34"/>
        <v>1171.1375</v>
      </c>
      <c r="I192" s="39">
        <f t="shared" si="35"/>
        <v>1171.13</v>
      </c>
    </row>
    <row r="193" ht="15.75" customHeight="1">
      <c r="A193" s="46"/>
      <c r="B193" s="47"/>
      <c r="C193" s="47"/>
      <c r="D193" s="48"/>
      <c r="E193" s="49"/>
      <c r="F193" s="50"/>
      <c r="G193" s="51"/>
      <c r="H193" s="39"/>
      <c r="I193" s="51"/>
    </row>
    <row r="194" ht="15.75" customHeight="1">
      <c r="A194" s="55" t="s">
        <v>456</v>
      </c>
      <c r="B194" s="26"/>
      <c r="C194" s="26"/>
      <c r="D194" s="27" t="s">
        <v>457</v>
      </c>
      <c r="E194" s="28"/>
      <c r="F194" s="29"/>
      <c r="G194" s="29"/>
      <c r="H194" s="29"/>
      <c r="I194" s="32">
        <f>SUM(I195:I198)</f>
        <v>12714</v>
      </c>
    </row>
    <row r="195" ht="15.75" customHeight="1">
      <c r="A195" s="40" t="s">
        <v>458</v>
      </c>
      <c r="B195" s="35" t="s">
        <v>160</v>
      </c>
      <c r="C195" s="35" t="s">
        <v>22</v>
      </c>
      <c r="D195" s="36" t="s">
        <v>161</v>
      </c>
      <c r="E195" s="37" t="s">
        <v>24</v>
      </c>
      <c r="F195" s="43">
        <v>520.0</v>
      </c>
      <c r="G195" s="39">
        <v>2.42</v>
      </c>
      <c r="H195" s="39">
        <f t="shared" ref="H195:H197" si="36">(G195*(1+25%))</f>
        <v>3.025</v>
      </c>
      <c r="I195" s="39">
        <f t="shared" ref="I195:I197" si="37">TRUNC(H195*F195,2)</f>
        <v>1573</v>
      </c>
      <c r="J195" s="64"/>
      <c r="K195" s="64"/>
      <c r="L195" s="64"/>
      <c r="M195" s="64"/>
      <c r="N195" s="64"/>
      <c r="O195" s="64"/>
      <c r="P195" s="64"/>
      <c r="Q195" s="64"/>
      <c r="R195" s="64"/>
      <c r="S195" s="64"/>
      <c r="T195" s="64"/>
      <c r="U195" s="64"/>
      <c r="V195" s="64"/>
      <c r="W195" s="64"/>
    </row>
    <row r="196" ht="15.75" customHeight="1">
      <c r="A196" s="40" t="s">
        <v>459</v>
      </c>
      <c r="B196" s="35" t="s">
        <v>157</v>
      </c>
      <c r="C196" s="35" t="s">
        <v>27</v>
      </c>
      <c r="D196" s="36" t="s">
        <v>163</v>
      </c>
      <c r="E196" s="37" t="s">
        <v>24</v>
      </c>
      <c r="F196" s="43">
        <v>520.0</v>
      </c>
      <c r="G196" s="39">
        <v>12.55</v>
      </c>
      <c r="H196" s="39">
        <f t="shared" si="36"/>
        <v>15.6875</v>
      </c>
      <c r="I196" s="39">
        <f t="shared" si="37"/>
        <v>8157.5</v>
      </c>
      <c r="J196" s="64"/>
      <c r="K196" s="64"/>
      <c r="L196" s="64"/>
      <c r="M196" s="64"/>
      <c r="N196" s="64"/>
      <c r="O196" s="64"/>
      <c r="P196" s="64"/>
      <c r="Q196" s="64"/>
      <c r="R196" s="64"/>
      <c r="S196" s="64"/>
      <c r="T196" s="64"/>
      <c r="U196" s="64"/>
      <c r="V196" s="64"/>
      <c r="W196" s="64"/>
    </row>
    <row r="197" ht="15.75" customHeight="1">
      <c r="A197" s="40" t="s">
        <v>460</v>
      </c>
      <c r="B197" s="90" t="s">
        <v>270</v>
      </c>
      <c r="C197" s="35" t="s">
        <v>118</v>
      </c>
      <c r="D197" s="42" t="s">
        <v>271</v>
      </c>
      <c r="E197" s="37" t="s">
        <v>24</v>
      </c>
      <c r="F197" s="43">
        <v>520.0</v>
      </c>
      <c r="G197" s="44">
        <v>4.59</v>
      </c>
      <c r="H197" s="39">
        <f t="shared" si="36"/>
        <v>5.7375</v>
      </c>
      <c r="I197" s="39">
        <f t="shared" si="37"/>
        <v>2983.5</v>
      </c>
      <c r="J197" s="64"/>
      <c r="K197" s="64"/>
      <c r="L197" s="64"/>
      <c r="M197" s="64"/>
      <c r="N197" s="64"/>
      <c r="O197" s="64"/>
      <c r="P197" s="64"/>
      <c r="Q197" s="64"/>
      <c r="R197" s="64"/>
      <c r="S197" s="64"/>
      <c r="T197" s="64"/>
      <c r="U197" s="64"/>
      <c r="V197" s="64"/>
      <c r="W197" s="64"/>
    </row>
    <row r="198" ht="15.75" customHeight="1">
      <c r="A198" s="46"/>
      <c r="B198" s="47"/>
      <c r="C198" s="47"/>
      <c r="D198" s="48"/>
      <c r="E198" s="49"/>
      <c r="F198" s="50"/>
      <c r="G198" s="51"/>
      <c r="H198" s="39"/>
      <c r="I198" s="51"/>
    </row>
    <row r="199" ht="15.75" customHeight="1">
      <c r="A199" s="122" t="s">
        <v>461</v>
      </c>
      <c r="B199" s="123"/>
      <c r="C199" s="123"/>
      <c r="D199" s="124" t="s">
        <v>462</v>
      </c>
      <c r="E199" s="125"/>
      <c r="F199" s="126"/>
      <c r="G199" s="126"/>
      <c r="H199" s="126"/>
      <c r="I199" s="127">
        <f>SUM(I200:W210)</f>
        <v>4922.18</v>
      </c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28"/>
      <c r="V199" s="128"/>
      <c r="W199" s="128"/>
    </row>
    <row r="200" ht="15.75" customHeight="1">
      <c r="A200" s="129" t="s">
        <v>463</v>
      </c>
      <c r="B200" s="130" t="s">
        <v>464</v>
      </c>
      <c r="C200" s="130" t="s">
        <v>22</v>
      </c>
      <c r="D200" s="131" t="s">
        <v>465</v>
      </c>
      <c r="E200" s="132" t="s">
        <v>42</v>
      </c>
      <c r="F200" s="133">
        <v>14.0</v>
      </c>
      <c r="G200" s="134">
        <v>6.18</v>
      </c>
      <c r="H200" s="39">
        <f t="shared" ref="H200:H209" si="38">(G200*(1+25%))</f>
        <v>7.725</v>
      </c>
      <c r="I200" s="39">
        <f t="shared" ref="I200:I209" si="39">TRUNC(H200*F200,2)</f>
        <v>108.15</v>
      </c>
    </row>
    <row r="201" ht="15.75" customHeight="1">
      <c r="A201" s="129" t="s">
        <v>466</v>
      </c>
      <c r="B201" s="130" t="s">
        <v>467</v>
      </c>
      <c r="C201" s="130" t="s">
        <v>118</v>
      </c>
      <c r="D201" s="131" t="s">
        <v>468</v>
      </c>
      <c r="E201" s="132" t="s">
        <v>42</v>
      </c>
      <c r="F201" s="133">
        <v>2.0</v>
      </c>
      <c r="G201" s="134">
        <v>20.95</v>
      </c>
      <c r="H201" s="39">
        <f t="shared" si="38"/>
        <v>26.1875</v>
      </c>
      <c r="I201" s="39">
        <f t="shared" si="39"/>
        <v>52.37</v>
      </c>
    </row>
    <row r="202" ht="15.75" customHeight="1">
      <c r="A202" s="129" t="s">
        <v>469</v>
      </c>
      <c r="B202" s="130" t="s">
        <v>470</v>
      </c>
      <c r="C202" s="130" t="s">
        <v>22</v>
      </c>
      <c r="D202" s="131" t="s">
        <v>471</v>
      </c>
      <c r="E202" s="132" t="s">
        <v>42</v>
      </c>
      <c r="F202" s="133">
        <v>2.0</v>
      </c>
      <c r="G202" s="134">
        <v>15.44</v>
      </c>
      <c r="H202" s="39">
        <f t="shared" si="38"/>
        <v>19.3</v>
      </c>
      <c r="I202" s="39">
        <f t="shared" si="39"/>
        <v>38.6</v>
      </c>
    </row>
    <row r="203" ht="15.75" customHeight="1">
      <c r="A203" s="129" t="s">
        <v>472</v>
      </c>
      <c r="B203" s="130" t="s">
        <v>473</v>
      </c>
      <c r="C203" s="130" t="s">
        <v>22</v>
      </c>
      <c r="D203" s="131" t="s">
        <v>474</v>
      </c>
      <c r="E203" s="132" t="s">
        <v>42</v>
      </c>
      <c r="F203" s="133">
        <v>2.0</v>
      </c>
      <c r="G203" s="134">
        <v>59.04</v>
      </c>
      <c r="H203" s="39">
        <f t="shared" si="38"/>
        <v>73.8</v>
      </c>
      <c r="I203" s="39">
        <f t="shared" si="39"/>
        <v>147.6</v>
      </c>
    </row>
    <row r="204" ht="15.75" customHeight="1">
      <c r="A204" s="129" t="s">
        <v>475</v>
      </c>
      <c r="B204" s="130" t="s">
        <v>476</v>
      </c>
      <c r="C204" s="130" t="s">
        <v>118</v>
      </c>
      <c r="D204" s="131" t="s">
        <v>477</v>
      </c>
      <c r="E204" s="132" t="s">
        <v>42</v>
      </c>
      <c r="F204" s="133">
        <v>4.0</v>
      </c>
      <c r="G204" s="134">
        <v>23.63</v>
      </c>
      <c r="H204" s="39">
        <f t="shared" si="38"/>
        <v>29.5375</v>
      </c>
      <c r="I204" s="39">
        <f t="shared" si="39"/>
        <v>118.15</v>
      </c>
    </row>
    <row r="205" ht="15.75" customHeight="1">
      <c r="A205" s="129" t="s">
        <v>478</v>
      </c>
      <c r="B205" s="130" t="s">
        <v>479</v>
      </c>
      <c r="C205" s="130" t="s">
        <v>118</v>
      </c>
      <c r="D205" s="131" t="s">
        <v>480</v>
      </c>
      <c r="E205" s="132" t="s">
        <v>42</v>
      </c>
      <c r="F205" s="133">
        <v>12.0</v>
      </c>
      <c r="G205" s="134">
        <v>11.1</v>
      </c>
      <c r="H205" s="39">
        <f t="shared" si="38"/>
        <v>13.875</v>
      </c>
      <c r="I205" s="39">
        <f t="shared" si="39"/>
        <v>166.5</v>
      </c>
    </row>
    <row r="206" ht="15.75" customHeight="1">
      <c r="A206" s="129" t="s">
        <v>481</v>
      </c>
      <c r="B206" s="130" t="s">
        <v>414</v>
      </c>
      <c r="C206" s="130" t="s">
        <v>22</v>
      </c>
      <c r="D206" s="131" t="s">
        <v>482</v>
      </c>
      <c r="E206" s="132" t="s">
        <v>42</v>
      </c>
      <c r="F206" s="133">
        <v>6.0</v>
      </c>
      <c r="G206" s="134">
        <v>12.27</v>
      </c>
      <c r="H206" s="39">
        <f t="shared" si="38"/>
        <v>15.3375</v>
      </c>
      <c r="I206" s="39">
        <f t="shared" si="39"/>
        <v>92.02</v>
      </c>
    </row>
    <row r="207" ht="15.75" customHeight="1">
      <c r="A207" s="129" t="s">
        <v>483</v>
      </c>
      <c r="B207" s="130" t="s">
        <v>297</v>
      </c>
      <c r="C207" s="130" t="s">
        <v>118</v>
      </c>
      <c r="D207" s="131" t="s">
        <v>298</v>
      </c>
      <c r="E207" s="132" t="s">
        <v>42</v>
      </c>
      <c r="F207" s="133">
        <v>2.0</v>
      </c>
      <c r="G207" s="134">
        <v>12.5</v>
      </c>
      <c r="H207" s="39">
        <f t="shared" si="38"/>
        <v>15.625</v>
      </c>
      <c r="I207" s="39">
        <f t="shared" si="39"/>
        <v>31.25</v>
      </c>
    </row>
    <row r="208" ht="15.75" customHeight="1">
      <c r="A208" s="129" t="s">
        <v>484</v>
      </c>
      <c r="B208" s="130" t="s">
        <v>291</v>
      </c>
      <c r="C208" s="130" t="s">
        <v>22</v>
      </c>
      <c r="D208" s="131" t="s">
        <v>292</v>
      </c>
      <c r="E208" s="132" t="s">
        <v>32</v>
      </c>
      <c r="F208" s="133">
        <v>128.48</v>
      </c>
      <c r="G208" s="134">
        <v>21.54</v>
      </c>
      <c r="H208" s="39">
        <f t="shared" si="38"/>
        <v>26.925</v>
      </c>
      <c r="I208" s="39">
        <f t="shared" si="39"/>
        <v>3459.32</v>
      </c>
    </row>
    <row r="209" ht="15.75" customHeight="1">
      <c r="A209" s="129" t="s">
        <v>485</v>
      </c>
      <c r="B209" s="130" t="s">
        <v>276</v>
      </c>
      <c r="C209" s="130" t="s">
        <v>22</v>
      </c>
      <c r="D209" s="131" t="s">
        <v>486</v>
      </c>
      <c r="E209" s="132" t="s">
        <v>42</v>
      </c>
      <c r="F209" s="133">
        <v>6.0</v>
      </c>
      <c r="G209" s="134">
        <v>94.43</v>
      </c>
      <c r="H209" s="39">
        <f t="shared" si="38"/>
        <v>118.0375</v>
      </c>
      <c r="I209" s="39">
        <f t="shared" si="39"/>
        <v>708.22</v>
      </c>
    </row>
    <row r="210" ht="15.75" customHeight="1">
      <c r="A210" s="135"/>
      <c r="B210" s="136"/>
      <c r="C210" s="136"/>
      <c r="D210" s="137"/>
      <c r="E210" s="138"/>
      <c r="F210" s="139"/>
      <c r="G210" s="140"/>
      <c r="H210" s="39"/>
      <c r="I210" s="51"/>
    </row>
    <row r="211" ht="15.75" customHeight="1">
      <c r="A211" s="55" t="s">
        <v>487</v>
      </c>
      <c r="B211" s="26"/>
      <c r="C211" s="26"/>
      <c r="D211" s="53" t="s">
        <v>488</v>
      </c>
      <c r="E211" s="28"/>
      <c r="F211" s="29"/>
      <c r="G211" s="29"/>
      <c r="H211" s="29"/>
      <c r="I211" s="32">
        <f>SUM(I212:I216)</f>
        <v>5339.86</v>
      </c>
      <c r="J211" s="55" t="s">
        <v>77</v>
      </c>
      <c r="K211" s="26"/>
      <c r="L211" s="26"/>
      <c r="M211" s="53" t="s">
        <v>488</v>
      </c>
      <c r="N211" s="28"/>
      <c r="O211" s="29"/>
      <c r="P211" s="30"/>
      <c r="Q211" s="31"/>
      <c r="R211" s="32">
        <f>SUM(R212:R216)</f>
        <v>15428.06</v>
      </c>
    </row>
    <row r="212" ht="15.75" customHeight="1">
      <c r="A212" s="40" t="s">
        <v>489</v>
      </c>
      <c r="B212" s="35" t="s">
        <v>490</v>
      </c>
      <c r="C212" s="35" t="s">
        <v>22</v>
      </c>
      <c r="D212" s="36" t="s">
        <v>491</v>
      </c>
      <c r="E212" s="37" t="s">
        <v>42</v>
      </c>
      <c r="F212" s="43">
        <v>2.0</v>
      </c>
      <c r="G212" s="39">
        <v>807.07</v>
      </c>
      <c r="H212" s="39">
        <f t="shared" ref="H212:H215" si="40">(G212*(1+25%))</f>
        <v>1008.8375</v>
      </c>
      <c r="I212" s="39">
        <f t="shared" ref="I212:I215" si="41">TRUNC(H212*F212,2)</f>
        <v>2017.67</v>
      </c>
      <c r="J212" s="141" t="s">
        <v>79</v>
      </c>
      <c r="K212" s="142" t="s">
        <v>490</v>
      </c>
      <c r="L212" s="142" t="s">
        <v>22</v>
      </c>
      <c r="M212" s="143" t="s">
        <v>491</v>
      </c>
      <c r="N212" s="144" t="s">
        <v>42</v>
      </c>
      <c r="O212" s="145">
        <v>12.0</v>
      </c>
      <c r="P212" s="146">
        <v>807.07</v>
      </c>
      <c r="Q212" s="146">
        <f t="shared" ref="Q212:Q215" si="42">TRUNC(P212*(1+$L$1),2)</f>
        <v>1008.83</v>
      </c>
      <c r="R212" s="146">
        <f t="shared" ref="R212:R215" si="43">TRUNC(Q212*O212,2)</f>
        <v>12105.96</v>
      </c>
    </row>
    <row r="213" ht="15.75" customHeight="1">
      <c r="A213" s="40" t="s">
        <v>492</v>
      </c>
      <c r="B213" s="35" t="s">
        <v>493</v>
      </c>
      <c r="C213" s="35" t="s">
        <v>118</v>
      </c>
      <c r="D213" s="36" t="s">
        <v>494</v>
      </c>
      <c r="E213" s="37" t="s">
        <v>42</v>
      </c>
      <c r="F213" s="38">
        <v>1.0</v>
      </c>
      <c r="G213" s="39">
        <v>1833.93</v>
      </c>
      <c r="H213" s="39">
        <f t="shared" si="40"/>
        <v>2292.4125</v>
      </c>
      <c r="I213" s="39">
        <f t="shared" si="41"/>
        <v>2292.41</v>
      </c>
      <c r="J213" s="141" t="s">
        <v>82</v>
      </c>
      <c r="K213" s="142" t="s">
        <v>493</v>
      </c>
      <c r="L213" s="142" t="s">
        <v>118</v>
      </c>
      <c r="M213" s="143" t="s">
        <v>494</v>
      </c>
      <c r="N213" s="144" t="s">
        <v>42</v>
      </c>
      <c r="O213" s="147">
        <v>1.0</v>
      </c>
      <c r="P213" s="146">
        <v>1833.93</v>
      </c>
      <c r="Q213" s="146">
        <f t="shared" si="42"/>
        <v>2292.41</v>
      </c>
      <c r="R213" s="146">
        <f t="shared" si="43"/>
        <v>2292.41</v>
      </c>
    </row>
    <row r="214" ht="15.75" customHeight="1">
      <c r="A214" s="40" t="s">
        <v>495</v>
      </c>
      <c r="B214" s="35" t="s">
        <v>496</v>
      </c>
      <c r="C214" s="35" t="s">
        <v>22</v>
      </c>
      <c r="D214" s="36" t="s">
        <v>497</v>
      </c>
      <c r="E214" s="37" t="s">
        <v>42</v>
      </c>
      <c r="F214" s="38">
        <v>14.0</v>
      </c>
      <c r="G214" s="39">
        <v>25.73</v>
      </c>
      <c r="H214" s="39">
        <f t="shared" si="40"/>
        <v>32.1625</v>
      </c>
      <c r="I214" s="39">
        <f t="shared" si="41"/>
        <v>450.27</v>
      </c>
      <c r="J214" s="141" t="s">
        <v>85</v>
      </c>
      <c r="K214" s="142" t="s">
        <v>496</v>
      </c>
      <c r="L214" s="142" t="s">
        <v>22</v>
      </c>
      <c r="M214" s="143" t="s">
        <v>497</v>
      </c>
      <c r="N214" s="144" t="s">
        <v>42</v>
      </c>
      <c r="O214" s="147">
        <v>14.0</v>
      </c>
      <c r="P214" s="146">
        <v>25.73</v>
      </c>
      <c r="Q214" s="146">
        <f t="shared" si="42"/>
        <v>32.16</v>
      </c>
      <c r="R214" s="146">
        <f t="shared" si="43"/>
        <v>450.24</v>
      </c>
    </row>
    <row r="215" ht="15.75" customHeight="1">
      <c r="A215" s="40" t="s">
        <v>498</v>
      </c>
      <c r="B215" s="35" t="s">
        <v>499</v>
      </c>
      <c r="C215" s="35" t="s">
        <v>22</v>
      </c>
      <c r="D215" s="36" t="s">
        <v>500</v>
      </c>
      <c r="E215" s="37" t="s">
        <v>32</v>
      </c>
      <c r="F215" s="38">
        <v>7.2</v>
      </c>
      <c r="G215" s="39">
        <v>64.39</v>
      </c>
      <c r="H215" s="39">
        <f t="shared" si="40"/>
        <v>80.4875</v>
      </c>
      <c r="I215" s="39">
        <f t="shared" si="41"/>
        <v>579.51</v>
      </c>
      <c r="J215" s="141" t="s">
        <v>88</v>
      </c>
      <c r="K215" s="142" t="s">
        <v>499</v>
      </c>
      <c r="L215" s="142" t="s">
        <v>22</v>
      </c>
      <c r="M215" s="143" t="s">
        <v>500</v>
      </c>
      <c r="N215" s="144" t="s">
        <v>32</v>
      </c>
      <c r="O215" s="147">
        <v>7.2</v>
      </c>
      <c r="P215" s="146">
        <v>64.39</v>
      </c>
      <c r="Q215" s="146">
        <f t="shared" si="42"/>
        <v>80.48</v>
      </c>
      <c r="R215" s="146">
        <f t="shared" si="43"/>
        <v>579.45</v>
      </c>
    </row>
    <row r="216" ht="15.75" customHeight="1">
      <c r="A216" s="135"/>
      <c r="B216" s="136"/>
      <c r="C216" s="136"/>
      <c r="D216" s="137"/>
      <c r="E216" s="138"/>
      <c r="F216" s="139"/>
      <c r="G216" s="140"/>
      <c r="H216" s="39"/>
      <c r="I216" s="51"/>
    </row>
    <row r="217" ht="15.75" customHeight="1">
      <c r="A217" s="55" t="s">
        <v>501</v>
      </c>
      <c r="B217" s="26"/>
      <c r="C217" s="26"/>
      <c r="D217" s="53" t="s">
        <v>502</v>
      </c>
      <c r="E217" s="28"/>
      <c r="F217" s="29"/>
      <c r="G217" s="29"/>
      <c r="H217" s="29"/>
      <c r="I217" s="32">
        <f>(SUM(I219:I226))</f>
        <v>83543.03</v>
      </c>
    </row>
    <row r="218" ht="15.75" customHeight="1">
      <c r="A218" s="40" t="s">
        <v>503</v>
      </c>
      <c r="B218" s="35" t="s">
        <v>504</v>
      </c>
      <c r="C218" s="148" t="s">
        <v>27</v>
      </c>
      <c r="D218" s="34" t="s">
        <v>505</v>
      </c>
      <c r="E218" s="37" t="s">
        <v>24</v>
      </c>
      <c r="F218" s="38">
        <v>2325.32</v>
      </c>
      <c r="G218" s="39">
        <v>2.67</v>
      </c>
      <c r="H218" s="39">
        <f t="shared" ref="H218:H225" si="44">(G218*(1+25%))</f>
        <v>3.3375</v>
      </c>
      <c r="I218" s="39">
        <f t="shared" ref="I218:I224" si="45">TRUNC(H218*F218,2)</f>
        <v>7760.75</v>
      </c>
      <c r="J218" s="64"/>
      <c r="K218" s="64"/>
      <c r="L218" s="64"/>
      <c r="M218" s="64"/>
      <c r="N218" s="64"/>
      <c r="O218" s="64"/>
      <c r="P218" s="64"/>
      <c r="Q218" s="64"/>
      <c r="R218" s="64"/>
      <c r="S218" s="64"/>
      <c r="T218" s="64"/>
      <c r="U218" s="64"/>
      <c r="V218" s="64"/>
      <c r="W218" s="64"/>
    </row>
    <row r="219" ht="15.75" customHeight="1">
      <c r="A219" s="40" t="s">
        <v>506</v>
      </c>
      <c r="B219" s="35" t="s">
        <v>507</v>
      </c>
      <c r="C219" s="35" t="s">
        <v>27</v>
      </c>
      <c r="D219" s="36" t="s">
        <v>508</v>
      </c>
      <c r="E219" s="37" t="s">
        <v>24</v>
      </c>
      <c r="F219" s="38">
        <v>2325.32</v>
      </c>
      <c r="G219" s="39">
        <v>12.81</v>
      </c>
      <c r="H219" s="39">
        <f t="shared" si="44"/>
        <v>16.0125</v>
      </c>
      <c r="I219" s="39">
        <f t="shared" si="45"/>
        <v>37234.18</v>
      </c>
      <c r="J219" s="64"/>
      <c r="K219" s="64"/>
      <c r="L219" s="64"/>
      <c r="M219" s="64"/>
      <c r="N219" s="64"/>
      <c r="O219" s="64"/>
      <c r="P219" s="64"/>
      <c r="Q219" s="64"/>
      <c r="R219" s="64"/>
      <c r="S219" s="64"/>
      <c r="T219" s="64"/>
      <c r="U219" s="64"/>
      <c r="V219" s="64"/>
      <c r="W219" s="64"/>
    </row>
    <row r="220" ht="15.75" customHeight="1">
      <c r="A220" s="40" t="s">
        <v>509</v>
      </c>
      <c r="B220" s="35" t="s">
        <v>510</v>
      </c>
      <c r="C220" s="35" t="s">
        <v>27</v>
      </c>
      <c r="D220" s="36" t="s">
        <v>511</v>
      </c>
      <c r="E220" s="37" t="s">
        <v>24</v>
      </c>
      <c r="F220" s="38">
        <v>2325.32</v>
      </c>
      <c r="G220" s="39">
        <v>7.8</v>
      </c>
      <c r="H220" s="39">
        <f t="shared" si="44"/>
        <v>9.75</v>
      </c>
      <c r="I220" s="39">
        <f t="shared" si="45"/>
        <v>22671.87</v>
      </c>
      <c r="J220" s="64"/>
      <c r="K220" s="64"/>
      <c r="L220" s="64"/>
      <c r="M220" s="64"/>
      <c r="N220" s="64"/>
      <c r="O220" s="64"/>
      <c r="P220" s="64"/>
      <c r="Q220" s="64"/>
      <c r="R220" s="64"/>
      <c r="S220" s="64"/>
      <c r="T220" s="64"/>
      <c r="U220" s="64"/>
      <c r="V220" s="64"/>
      <c r="W220" s="64"/>
    </row>
    <row r="221" ht="15.75" customHeight="1">
      <c r="A221" s="40" t="s">
        <v>512</v>
      </c>
      <c r="B221" s="35" t="s">
        <v>513</v>
      </c>
      <c r="C221" s="35" t="s">
        <v>22</v>
      </c>
      <c r="D221" s="36" t="s">
        <v>514</v>
      </c>
      <c r="E221" s="37" t="s">
        <v>42</v>
      </c>
      <c r="F221" s="38">
        <v>50.0</v>
      </c>
      <c r="G221" s="39">
        <v>44.15</v>
      </c>
      <c r="H221" s="39">
        <f t="shared" si="44"/>
        <v>55.1875</v>
      </c>
      <c r="I221" s="39">
        <f t="shared" si="45"/>
        <v>2759.37</v>
      </c>
      <c r="J221" s="64"/>
      <c r="K221" s="64"/>
      <c r="L221" s="64"/>
      <c r="M221" s="64"/>
      <c r="N221" s="64"/>
      <c r="O221" s="64"/>
      <c r="P221" s="64"/>
      <c r="Q221" s="64"/>
      <c r="R221" s="64"/>
      <c r="S221" s="64"/>
      <c r="T221" s="64"/>
      <c r="U221" s="64"/>
      <c r="V221" s="64"/>
      <c r="W221" s="64"/>
    </row>
    <row r="222" ht="15.75" customHeight="1">
      <c r="A222" s="40" t="s">
        <v>515</v>
      </c>
      <c r="B222" s="35" t="s">
        <v>516</v>
      </c>
      <c r="C222" s="35" t="s">
        <v>118</v>
      </c>
      <c r="D222" s="149" t="s">
        <v>517</v>
      </c>
      <c r="E222" s="37" t="s">
        <v>32</v>
      </c>
      <c r="F222" s="43">
        <v>58.0</v>
      </c>
      <c r="G222" s="39">
        <v>162.6</v>
      </c>
      <c r="H222" s="39">
        <f t="shared" si="44"/>
        <v>203.25</v>
      </c>
      <c r="I222" s="39">
        <f t="shared" si="45"/>
        <v>11788.5</v>
      </c>
      <c r="J222" s="64"/>
      <c r="K222" s="64"/>
      <c r="L222" s="64"/>
      <c r="M222" s="64"/>
      <c r="N222" s="64"/>
      <c r="O222" s="64"/>
      <c r="P222" s="64"/>
      <c r="Q222" s="64"/>
      <c r="R222" s="64"/>
      <c r="S222" s="64"/>
      <c r="T222" s="64"/>
      <c r="U222" s="64"/>
      <c r="V222" s="64"/>
      <c r="W222" s="64"/>
    </row>
    <row r="223" ht="15.75" customHeight="1">
      <c r="A223" s="40" t="s">
        <v>518</v>
      </c>
      <c r="B223" s="35" t="s">
        <v>519</v>
      </c>
      <c r="C223" s="35" t="s">
        <v>22</v>
      </c>
      <c r="D223" s="36" t="s">
        <v>520</v>
      </c>
      <c r="E223" s="37" t="s">
        <v>42</v>
      </c>
      <c r="F223" s="38">
        <v>14.0</v>
      </c>
      <c r="G223" s="39">
        <v>292.38</v>
      </c>
      <c r="H223" s="39">
        <f t="shared" si="44"/>
        <v>365.475</v>
      </c>
      <c r="I223" s="39">
        <f t="shared" si="45"/>
        <v>5116.65</v>
      </c>
      <c r="J223" s="64"/>
      <c r="K223" s="64"/>
      <c r="L223" s="64"/>
      <c r="M223" s="64"/>
      <c r="N223" s="64"/>
      <c r="O223" s="64"/>
      <c r="P223" s="64"/>
      <c r="Q223" s="64"/>
      <c r="R223" s="64"/>
      <c r="S223" s="64"/>
      <c r="T223" s="64"/>
      <c r="U223" s="64"/>
      <c r="V223" s="64"/>
      <c r="W223" s="64"/>
    </row>
    <row r="224" ht="15.75" customHeight="1">
      <c r="A224" s="40" t="s">
        <v>521</v>
      </c>
      <c r="B224" s="35" t="s">
        <v>522</v>
      </c>
      <c r="C224" s="35" t="s">
        <v>118</v>
      </c>
      <c r="D224" s="36" t="s">
        <v>523</v>
      </c>
      <c r="E224" s="37" t="s">
        <v>42</v>
      </c>
      <c r="F224" s="43">
        <v>14.0</v>
      </c>
      <c r="G224" s="39">
        <v>60.5</v>
      </c>
      <c r="H224" s="39">
        <f t="shared" si="44"/>
        <v>75.625</v>
      </c>
      <c r="I224" s="39">
        <f t="shared" si="45"/>
        <v>1058.75</v>
      </c>
      <c r="J224" s="64"/>
      <c r="K224" s="64"/>
      <c r="L224" s="64"/>
      <c r="M224" s="64"/>
      <c r="N224" s="64"/>
      <c r="O224" s="64"/>
      <c r="P224" s="64"/>
      <c r="Q224" s="64"/>
      <c r="R224" s="64"/>
      <c r="S224" s="64"/>
      <c r="T224" s="64"/>
      <c r="U224" s="64"/>
      <c r="V224" s="64"/>
      <c r="W224" s="64"/>
    </row>
    <row r="225" ht="15.75" customHeight="1">
      <c r="A225" s="40" t="s">
        <v>524</v>
      </c>
      <c r="B225" s="41" t="s">
        <v>525</v>
      </c>
      <c r="C225" s="35" t="s">
        <v>526</v>
      </c>
      <c r="D225" s="57" t="s">
        <v>527</v>
      </c>
      <c r="E225" s="58" t="s">
        <v>42</v>
      </c>
      <c r="F225" s="59">
        <v>3.0</v>
      </c>
      <c r="G225" s="81">
        <v>776.99</v>
      </c>
      <c r="H225" s="39">
        <f t="shared" si="44"/>
        <v>971.2375</v>
      </c>
      <c r="I225" s="60">
        <f>TRUNC(H225*F225,2)</f>
        <v>2913.71</v>
      </c>
      <c r="J225" s="150" t="s">
        <v>528</v>
      </c>
      <c r="K225" s="142" t="s">
        <v>529</v>
      </c>
      <c r="L225" s="142" t="s">
        <v>526</v>
      </c>
      <c r="M225" s="151" t="s">
        <v>527</v>
      </c>
      <c r="N225" s="152" t="s">
        <v>42</v>
      </c>
      <c r="O225" s="153">
        <v>3.0</v>
      </c>
      <c r="P225" s="154" t="str">
        <f>'COMP. PROPRIAS'!P286</f>
        <v/>
      </c>
      <c r="Q225" s="155">
        <f>TRUNC(P225*(1+$L$1),2)</f>
        <v>0</v>
      </c>
      <c r="R225" s="155">
        <f>TRUNC(Q225*O225,2)</f>
        <v>0</v>
      </c>
      <c r="S225" s="156"/>
      <c r="T225" s="156"/>
      <c r="U225" s="156"/>
      <c r="V225" s="156"/>
      <c r="W225" s="156"/>
    </row>
    <row r="226" ht="15.75" customHeight="1">
      <c r="A226" s="135"/>
      <c r="B226" s="136"/>
      <c r="C226" s="136"/>
      <c r="D226" s="137"/>
      <c r="E226" s="138"/>
      <c r="F226" s="139"/>
      <c r="G226" s="140"/>
      <c r="H226" s="39"/>
      <c r="I226" s="51"/>
    </row>
    <row r="227" ht="15.75" customHeight="1">
      <c r="A227" s="55" t="s">
        <v>530</v>
      </c>
      <c r="B227" s="26"/>
      <c r="C227" s="26"/>
      <c r="D227" s="53" t="s">
        <v>531</v>
      </c>
      <c r="E227" s="28"/>
      <c r="F227" s="29"/>
      <c r="G227" s="29"/>
      <c r="H227" s="29"/>
      <c r="I227" s="32">
        <f>SUM(I228:I229)</f>
        <v>5363</v>
      </c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</row>
    <row r="228" ht="15.75" customHeight="1">
      <c r="A228" s="40" t="s">
        <v>532</v>
      </c>
      <c r="B228" s="35" t="s">
        <v>533</v>
      </c>
      <c r="C228" s="35" t="s">
        <v>22</v>
      </c>
      <c r="D228" s="36" t="s">
        <v>534</v>
      </c>
      <c r="E228" s="37" t="s">
        <v>24</v>
      </c>
      <c r="F228" s="43">
        <v>1240.0</v>
      </c>
      <c r="G228" s="39">
        <v>3.46</v>
      </c>
      <c r="H228" s="39">
        <f>(G228*(1+25%))</f>
        <v>4.325</v>
      </c>
      <c r="I228" s="39">
        <f>TRUNC(H228*F228,2)</f>
        <v>5363</v>
      </c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</row>
    <row r="229" ht="15.75" customHeight="1">
      <c r="A229" s="135"/>
      <c r="B229" s="136"/>
      <c r="C229" s="136"/>
      <c r="D229" s="137"/>
      <c r="E229" s="138"/>
      <c r="F229" s="139"/>
      <c r="G229" s="140"/>
      <c r="H229" s="39"/>
      <c r="I229" s="51"/>
    </row>
    <row r="230" ht="15.75" customHeight="1">
      <c r="A230" s="55" t="s">
        <v>535</v>
      </c>
      <c r="B230" s="26"/>
      <c r="C230" s="26"/>
      <c r="D230" s="53" t="s">
        <v>536</v>
      </c>
      <c r="E230" s="28"/>
      <c r="F230" s="29"/>
      <c r="G230" s="29"/>
      <c r="H230" s="29"/>
      <c r="I230" s="32">
        <f>SUM(I231:I235)</f>
        <v>170201.25</v>
      </c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</row>
    <row r="231" ht="15.75" customHeight="1">
      <c r="A231" s="40" t="s">
        <v>537</v>
      </c>
      <c r="B231" s="35" t="s">
        <v>538</v>
      </c>
      <c r="C231" s="35" t="s">
        <v>27</v>
      </c>
      <c r="D231" s="36" t="s">
        <v>539</v>
      </c>
      <c r="E231" s="37" t="s">
        <v>540</v>
      </c>
      <c r="F231" s="43">
        <v>350.0</v>
      </c>
      <c r="G231" s="44">
        <v>101.62</v>
      </c>
      <c r="H231" s="39">
        <f t="shared" ref="H231:H234" si="46">(G231*(1+25%))</f>
        <v>127.025</v>
      </c>
      <c r="I231" s="39">
        <f t="shared" ref="I231:I234" si="47">TRUNC(H231*F231,2)</f>
        <v>44458.75</v>
      </c>
      <c r="J231" s="64"/>
      <c r="K231" s="64"/>
      <c r="L231" s="64"/>
      <c r="M231" s="64"/>
      <c r="N231" s="64"/>
      <c r="O231" s="64"/>
      <c r="P231" s="64"/>
      <c r="Q231" s="64"/>
      <c r="R231" s="64"/>
      <c r="S231" s="64"/>
      <c r="T231" s="64"/>
      <c r="U231" s="64"/>
      <c r="V231" s="64"/>
      <c r="W231" s="64"/>
    </row>
    <row r="232" ht="15.75" customHeight="1">
      <c r="A232" s="40" t="s">
        <v>541</v>
      </c>
      <c r="B232" s="41" t="s">
        <v>542</v>
      </c>
      <c r="C232" s="35" t="s">
        <v>27</v>
      </c>
      <c r="D232" s="42" t="s">
        <v>543</v>
      </c>
      <c r="E232" s="37" t="s">
        <v>540</v>
      </c>
      <c r="F232" s="43">
        <v>250.0</v>
      </c>
      <c r="G232" s="44">
        <v>99.06</v>
      </c>
      <c r="H232" s="39">
        <f t="shared" si="46"/>
        <v>123.825</v>
      </c>
      <c r="I232" s="39">
        <f t="shared" si="47"/>
        <v>30956.25</v>
      </c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64"/>
      <c r="V232" s="64"/>
      <c r="W232" s="64"/>
    </row>
    <row r="233" ht="15.75" customHeight="1">
      <c r="A233" s="40" t="s">
        <v>544</v>
      </c>
      <c r="B233" s="35" t="s">
        <v>545</v>
      </c>
      <c r="C233" s="35" t="s">
        <v>27</v>
      </c>
      <c r="D233" s="36" t="s">
        <v>546</v>
      </c>
      <c r="E233" s="37" t="s">
        <v>540</v>
      </c>
      <c r="F233" s="43">
        <v>1300.0</v>
      </c>
      <c r="G233" s="39">
        <v>27.63</v>
      </c>
      <c r="H233" s="39">
        <f t="shared" si="46"/>
        <v>34.5375</v>
      </c>
      <c r="I233" s="39">
        <f t="shared" si="47"/>
        <v>44898.75</v>
      </c>
      <c r="J233" s="64"/>
      <c r="K233" s="64"/>
      <c r="L233" s="64"/>
      <c r="M233" s="64"/>
      <c r="N233" s="64"/>
      <c r="O233" s="64"/>
      <c r="P233" s="64"/>
      <c r="Q233" s="64"/>
      <c r="R233" s="64"/>
      <c r="S233" s="64"/>
      <c r="T233" s="64"/>
      <c r="U233" s="64"/>
      <c r="V233" s="64"/>
      <c r="W233" s="64"/>
    </row>
    <row r="234" ht="15.75" customHeight="1">
      <c r="A234" s="40" t="s">
        <v>547</v>
      </c>
      <c r="B234" s="35" t="s">
        <v>545</v>
      </c>
      <c r="C234" s="35" t="s">
        <v>27</v>
      </c>
      <c r="D234" s="42" t="s">
        <v>548</v>
      </c>
      <c r="E234" s="158" t="s">
        <v>540</v>
      </c>
      <c r="F234" s="43">
        <v>1300.0</v>
      </c>
      <c r="G234" s="44">
        <v>30.7</v>
      </c>
      <c r="H234" s="39">
        <f t="shared" si="46"/>
        <v>38.375</v>
      </c>
      <c r="I234" s="39">
        <f t="shared" si="47"/>
        <v>49887.5</v>
      </c>
      <c r="J234" s="64"/>
      <c r="K234" s="64"/>
      <c r="L234" s="64"/>
      <c r="M234" s="64"/>
      <c r="N234" s="64"/>
      <c r="O234" s="64"/>
      <c r="P234" s="64"/>
      <c r="Q234" s="64"/>
      <c r="R234" s="64"/>
      <c r="S234" s="64"/>
      <c r="T234" s="64"/>
      <c r="U234" s="64"/>
      <c r="V234" s="64"/>
      <c r="W234" s="64"/>
    </row>
    <row r="235" ht="15.75" customHeight="1">
      <c r="A235" s="159"/>
      <c r="B235" s="160"/>
      <c r="C235" s="160"/>
      <c r="D235" s="48"/>
      <c r="E235" s="161"/>
      <c r="F235" s="50"/>
      <c r="G235" s="51"/>
      <c r="H235" s="51"/>
      <c r="I235" s="51"/>
    </row>
    <row r="236" ht="15.75" customHeight="1">
      <c r="A236" s="162"/>
      <c r="B236" s="163"/>
      <c r="C236" s="163"/>
      <c r="D236" s="164" t="s">
        <v>549</v>
      </c>
      <c r="E236" s="109"/>
      <c r="F236" s="110"/>
      <c r="G236" s="165"/>
      <c r="H236" s="166"/>
      <c r="I236" s="167">
        <f>SUM(I6,I14,I19,I27,I45,I62,I70,I81,I138,I194,I199,I211,I217,I227,I230)</f>
        <v>1156432.72</v>
      </c>
    </row>
    <row r="237" ht="15.75" customHeight="1">
      <c r="A237" s="159"/>
      <c r="B237" s="160"/>
      <c r="C237" s="160"/>
      <c r="D237" s="48"/>
      <c r="E237" s="161"/>
      <c r="F237" s="50"/>
      <c r="G237" s="51"/>
      <c r="H237" s="51"/>
      <c r="I237" s="51" t="s">
        <v>8</v>
      </c>
    </row>
    <row r="238" ht="15.75" customHeight="1">
      <c r="A238" s="168" t="s">
        <v>550</v>
      </c>
      <c r="B238" s="169"/>
      <c r="C238" s="169"/>
      <c r="D238" s="170" t="s">
        <v>551</v>
      </c>
      <c r="E238" s="28"/>
      <c r="F238" s="29"/>
      <c r="G238" s="171"/>
      <c r="H238" s="172" t="s">
        <v>552</v>
      </c>
      <c r="I238" s="173" t="s">
        <v>553</v>
      </c>
    </row>
    <row r="239" ht="15.75" customHeight="1">
      <c r="A239" s="174">
        <v>1.0</v>
      </c>
      <c r="B239" s="175"/>
      <c r="C239" s="175"/>
      <c r="D239" s="176" t="str">
        <f>D6</f>
        <v>SERVIÇOS GERAIS </v>
      </c>
      <c r="E239" s="177"/>
      <c r="F239" s="178"/>
      <c r="G239" s="179"/>
      <c r="H239" s="180">
        <f t="shared" ref="H239:H253" si="48">I239/$I$254</f>
        <v>0.08194888329</v>
      </c>
      <c r="I239" s="181">
        <f>I6</f>
        <v>94768.37</v>
      </c>
    </row>
    <row r="240" ht="15.75" customHeight="1">
      <c r="A240" s="174">
        <v>2.0</v>
      </c>
      <c r="B240" s="175"/>
      <c r="C240" s="175"/>
      <c r="D240" s="182" t="str">
        <f>D14</f>
        <v>RETIRADAS DE ENTULHO PRAÇA</v>
      </c>
      <c r="E240" s="177"/>
      <c r="F240" s="178"/>
      <c r="G240" s="179"/>
      <c r="H240" s="180">
        <f t="shared" si="48"/>
        <v>0.00957932944</v>
      </c>
      <c r="I240" s="181">
        <f>I14</f>
        <v>11077.85</v>
      </c>
      <c r="J240" s="183"/>
      <c r="K240" s="183"/>
      <c r="L240" s="183"/>
      <c r="M240" s="183"/>
      <c r="N240" s="183"/>
      <c r="O240" s="183"/>
      <c r="P240" s="183"/>
      <c r="Q240" s="183"/>
      <c r="R240" s="183"/>
      <c r="S240" s="183"/>
      <c r="T240" s="183"/>
      <c r="U240" s="183"/>
      <c r="V240" s="183"/>
      <c r="W240" s="183"/>
    </row>
    <row r="241" ht="15.75" customHeight="1">
      <c r="A241" s="174">
        <v>3.0</v>
      </c>
      <c r="B241" s="175"/>
      <c r="C241" s="175"/>
      <c r="D241" s="176" t="str">
        <f>D19</f>
        <v>REFORMA DO TELHADO DO ESPAÇO CULTURAL</v>
      </c>
      <c r="E241" s="177"/>
      <c r="F241" s="178"/>
      <c r="G241" s="179"/>
      <c r="H241" s="180">
        <f t="shared" si="48"/>
        <v>0.173982841</v>
      </c>
      <c r="I241" s="181">
        <f>I19</f>
        <v>201199.45</v>
      </c>
      <c r="J241" s="183"/>
      <c r="K241" s="183"/>
      <c r="L241" s="183"/>
      <c r="M241" s="183"/>
      <c r="N241" s="183"/>
      <c r="O241" s="183"/>
      <c r="P241" s="183"/>
      <c r="Q241" s="183"/>
      <c r="R241" s="183"/>
      <c r="S241" s="183"/>
      <c r="T241" s="183"/>
      <c r="U241" s="183"/>
      <c r="V241" s="183"/>
      <c r="W241" s="183"/>
    </row>
    <row r="242" ht="15.75" customHeight="1">
      <c r="A242" s="174">
        <v>4.0</v>
      </c>
      <c r="B242" s="175"/>
      <c r="C242" s="175"/>
      <c r="D242" s="176" t="str">
        <f>D27</f>
        <v>CONSTRUÇÃO DE ESTACIONAMENTO E RAMPA DE ACESSO</v>
      </c>
      <c r="E242" s="177"/>
      <c r="F242" s="178"/>
      <c r="G242" s="179"/>
      <c r="H242" s="180">
        <f t="shared" si="48"/>
        <v>0.02138507461</v>
      </c>
      <c r="I242" s="181">
        <f>I27</f>
        <v>24730.4</v>
      </c>
      <c r="J242" s="184"/>
      <c r="K242" s="184"/>
      <c r="L242" s="184"/>
      <c r="M242" s="184"/>
      <c r="N242" s="184"/>
      <c r="O242" s="184"/>
      <c r="P242" s="184"/>
      <c r="Q242" s="184"/>
      <c r="R242" s="184"/>
      <c r="S242" s="184"/>
      <c r="T242" s="184"/>
      <c r="U242" s="184"/>
      <c r="V242" s="184"/>
      <c r="W242" s="184"/>
    </row>
    <row r="243" ht="15.75" customHeight="1">
      <c r="A243" s="174">
        <v>5.0</v>
      </c>
      <c r="B243" s="175"/>
      <c r="C243" s="175"/>
      <c r="D243" s="176" t="str">
        <f>D45</f>
        <v>REFORMA DOS QUIOSQUES</v>
      </c>
      <c r="E243" s="177"/>
      <c r="F243" s="178"/>
      <c r="G243" s="179"/>
      <c r="H243" s="180">
        <f t="shared" si="48"/>
        <v>0.09758524473</v>
      </c>
      <c r="I243" s="181">
        <f>I45</f>
        <v>112850.77</v>
      </c>
      <c r="J243" s="183"/>
      <c r="K243" s="183"/>
      <c r="L243" s="183"/>
      <c r="M243" s="183"/>
      <c r="N243" s="183"/>
      <c r="O243" s="183"/>
      <c r="P243" s="183"/>
      <c r="Q243" s="183"/>
      <c r="R243" s="183"/>
      <c r="S243" s="183"/>
      <c r="T243" s="183"/>
      <c r="U243" s="183"/>
      <c r="V243" s="183"/>
      <c r="W243" s="183"/>
    </row>
    <row r="244" ht="15.75" customHeight="1">
      <c r="A244" s="174">
        <v>6.0</v>
      </c>
      <c r="B244" s="175"/>
      <c r="C244" s="175"/>
      <c r="D244" s="176" t="str">
        <f>D62</f>
        <v>RESTAURAÇÃO DE CALÇADAS EXISTENTES</v>
      </c>
      <c r="E244" s="177"/>
      <c r="F244" s="178"/>
      <c r="G244" s="179"/>
      <c r="H244" s="180">
        <f t="shared" si="48"/>
        <v>0.04839975472</v>
      </c>
      <c r="I244" s="181">
        <f>I62</f>
        <v>55971.06</v>
      </c>
      <c r="J244" s="184"/>
      <c r="K244" s="184"/>
      <c r="L244" s="184"/>
      <c r="M244" s="184"/>
      <c r="N244" s="184"/>
      <c r="O244" s="184"/>
      <c r="P244" s="184"/>
      <c r="Q244" s="184"/>
      <c r="R244" s="184"/>
      <c r="S244" s="184"/>
      <c r="T244" s="184"/>
      <c r="U244" s="184"/>
      <c r="V244" s="184"/>
      <c r="W244" s="184"/>
    </row>
    <row r="245" ht="15.75" customHeight="1">
      <c r="A245" s="174">
        <v>7.0</v>
      </c>
      <c r="B245" s="175"/>
      <c r="C245" s="175"/>
      <c r="D245" s="176" t="str">
        <f>D70</f>
        <v>PLAYGROUND</v>
      </c>
      <c r="E245" s="177"/>
      <c r="F245" s="178"/>
      <c r="G245" s="179"/>
      <c r="H245" s="180">
        <f t="shared" si="48"/>
        <v>0.2448101174</v>
      </c>
      <c r="I245" s="181">
        <f>I70</f>
        <v>283106.43</v>
      </c>
      <c r="J245" s="183"/>
      <c r="K245" s="183"/>
      <c r="L245" s="183"/>
      <c r="M245" s="183"/>
      <c r="N245" s="183"/>
      <c r="O245" s="183"/>
      <c r="P245" s="183"/>
      <c r="Q245" s="183"/>
      <c r="R245" s="183"/>
      <c r="S245" s="183"/>
      <c r="T245" s="183"/>
      <c r="U245" s="183"/>
      <c r="V245" s="183"/>
      <c r="W245" s="183"/>
    </row>
    <row r="246" ht="15.75" customHeight="1">
      <c r="A246" s="174">
        <v>8.0</v>
      </c>
      <c r="B246" s="175"/>
      <c r="C246" s="175"/>
      <c r="D246" s="176" t="str">
        <f>D81</f>
        <v>REFORMA DOS BANHEIROS</v>
      </c>
      <c r="E246" s="177"/>
      <c r="F246" s="178"/>
      <c r="G246" s="179"/>
      <c r="H246" s="180">
        <f t="shared" si="48"/>
        <v>0.05422312852</v>
      </c>
      <c r="I246" s="181">
        <f>I81</f>
        <v>62705.4</v>
      </c>
      <c r="J246" s="184"/>
      <c r="K246" s="184"/>
      <c r="L246" s="184"/>
      <c r="M246" s="184"/>
      <c r="N246" s="184"/>
      <c r="O246" s="184"/>
      <c r="P246" s="184"/>
      <c r="Q246" s="184"/>
      <c r="R246" s="184"/>
      <c r="S246" s="184"/>
      <c r="T246" s="184"/>
      <c r="U246" s="184"/>
      <c r="V246" s="184"/>
      <c r="W246" s="184"/>
    </row>
    <row r="247" ht="15.75" customHeight="1">
      <c r="A247" s="174">
        <v>9.0</v>
      </c>
      <c r="B247" s="175"/>
      <c r="C247" s="175"/>
      <c r="D247" s="176" t="str">
        <f>D138</f>
        <v>BANHEIRO NOVO</v>
      </c>
      <c r="E247" s="177"/>
      <c r="F247" s="178"/>
      <c r="G247" s="179"/>
      <c r="H247" s="180">
        <f t="shared" si="48"/>
        <v>0.02416022092</v>
      </c>
      <c r="I247" s="181">
        <f>I138</f>
        <v>27939.67</v>
      </c>
      <c r="J247" s="183"/>
      <c r="K247" s="183"/>
      <c r="L247" s="183"/>
      <c r="M247" s="183"/>
      <c r="N247" s="183"/>
      <c r="O247" s="183"/>
      <c r="P247" s="183"/>
      <c r="Q247" s="183"/>
      <c r="R247" s="183"/>
      <c r="S247" s="183"/>
      <c r="T247" s="183"/>
      <c r="U247" s="183"/>
      <c r="V247" s="183"/>
      <c r="W247" s="183"/>
    </row>
    <row r="248" ht="15.75" customHeight="1">
      <c r="A248" s="174">
        <v>10.0</v>
      </c>
      <c r="B248" s="175"/>
      <c r="C248" s="175"/>
      <c r="D248" s="176" t="str">
        <f>D194</f>
        <v>PINTURA TRIANGULO, BIBLIOTECA, PALCO E PILARES</v>
      </c>
      <c r="E248" s="177"/>
      <c r="F248" s="178"/>
      <c r="G248" s="179"/>
      <c r="H248" s="180">
        <f t="shared" si="48"/>
        <v>0.01099415451</v>
      </c>
      <c r="I248" s="181">
        <f>I194</f>
        <v>12714</v>
      </c>
      <c r="J248" s="184"/>
      <c r="K248" s="184"/>
      <c r="L248" s="184"/>
      <c r="M248" s="184"/>
      <c r="N248" s="184"/>
      <c r="O248" s="184"/>
      <c r="P248" s="184"/>
      <c r="Q248" s="184"/>
      <c r="R248" s="184"/>
      <c r="S248" s="184"/>
      <c r="T248" s="184"/>
      <c r="U248" s="184"/>
      <c r="V248" s="184"/>
      <c r="W248" s="184"/>
    </row>
    <row r="249" ht="15.75" customHeight="1">
      <c r="A249" s="174">
        <v>11.0</v>
      </c>
      <c r="B249" s="175"/>
      <c r="C249" s="175"/>
      <c r="D249" s="176" t="str">
        <f>D199</f>
        <v>TORNEIRAS E REGISTROS PARA ÁREA EXTERNA</v>
      </c>
      <c r="E249" s="177"/>
      <c r="F249" s="178"/>
      <c r="G249" s="179"/>
      <c r="H249" s="180">
        <f t="shared" si="48"/>
        <v>0.004256347918</v>
      </c>
      <c r="I249" s="181">
        <f>I199</f>
        <v>4922.18</v>
      </c>
      <c r="J249" s="183"/>
      <c r="K249" s="183"/>
      <c r="L249" s="183"/>
      <c r="M249" s="183"/>
      <c r="N249" s="183"/>
      <c r="O249" s="183"/>
      <c r="P249" s="183"/>
      <c r="Q249" s="183"/>
      <c r="R249" s="183"/>
      <c r="S249" s="183"/>
      <c r="T249" s="183"/>
      <c r="U249" s="183"/>
      <c r="V249" s="183"/>
      <c r="W249" s="183"/>
    </row>
    <row r="250" ht="15.75" customHeight="1">
      <c r="A250" s="174">
        <v>12.0</v>
      </c>
      <c r="B250" s="175"/>
      <c r="C250" s="175"/>
      <c r="D250" s="176" t="str">
        <f>D211</f>
        <v>ACESSIBILIDADE</v>
      </c>
      <c r="E250" s="177"/>
      <c r="F250" s="178"/>
      <c r="G250" s="179"/>
      <c r="H250" s="180">
        <f t="shared" si="48"/>
        <v>0.004617527598</v>
      </c>
      <c r="I250" s="181">
        <f>I211</f>
        <v>5339.86</v>
      </c>
      <c r="J250" s="184"/>
      <c r="K250" s="184"/>
      <c r="L250" s="184"/>
      <c r="M250" s="184"/>
      <c r="N250" s="184"/>
      <c r="O250" s="184"/>
      <c r="P250" s="184"/>
      <c r="Q250" s="184"/>
      <c r="R250" s="184"/>
      <c r="S250" s="184"/>
      <c r="T250" s="184"/>
      <c r="U250" s="184"/>
      <c r="V250" s="184"/>
      <c r="W250" s="184"/>
    </row>
    <row r="251" ht="15.75" customHeight="1">
      <c r="A251" s="174">
        <v>13.0</v>
      </c>
      <c r="B251" s="175"/>
      <c r="C251" s="175"/>
      <c r="D251" s="176" t="str">
        <f>D217</f>
        <v>URBANIZAÇÃO</v>
      </c>
      <c r="E251" s="177"/>
      <c r="F251" s="178"/>
      <c r="G251" s="179"/>
      <c r="H251" s="180">
        <f t="shared" si="48"/>
        <v>0.07224201508</v>
      </c>
      <c r="I251" s="181">
        <f>I217</f>
        <v>83543.03</v>
      </c>
      <c r="J251" s="183"/>
      <c r="K251" s="183"/>
      <c r="L251" s="183"/>
      <c r="M251" s="183"/>
      <c r="N251" s="183"/>
      <c r="O251" s="183"/>
      <c r="P251" s="183"/>
      <c r="Q251" s="183"/>
      <c r="R251" s="183"/>
      <c r="S251" s="183"/>
      <c r="T251" s="183"/>
      <c r="U251" s="183"/>
      <c r="V251" s="183"/>
      <c r="W251" s="183"/>
    </row>
    <row r="252" ht="15.75" customHeight="1">
      <c r="A252" s="174">
        <v>14.0</v>
      </c>
      <c r="B252" s="175"/>
      <c r="C252" s="175"/>
      <c r="D252" s="176" t="str">
        <f>D227</f>
        <v>LIMPEZA</v>
      </c>
      <c r="E252" s="177"/>
      <c r="F252" s="178"/>
      <c r="G252" s="179"/>
      <c r="H252" s="180">
        <f t="shared" si="48"/>
        <v>0.004637537409</v>
      </c>
      <c r="I252" s="181">
        <f>I227</f>
        <v>5363</v>
      </c>
      <c r="J252" s="184"/>
      <c r="K252" s="184"/>
      <c r="L252" s="184"/>
      <c r="M252" s="184"/>
      <c r="N252" s="184"/>
      <c r="O252" s="184"/>
      <c r="P252" s="184"/>
      <c r="Q252" s="184"/>
      <c r="R252" s="184"/>
      <c r="S252" s="184"/>
      <c r="T252" s="184"/>
      <c r="U252" s="184"/>
      <c r="V252" s="184"/>
      <c r="W252" s="184"/>
    </row>
    <row r="253" ht="15.75" customHeight="1">
      <c r="A253" s="174">
        <v>15.0</v>
      </c>
      <c r="B253" s="175"/>
      <c r="C253" s="175"/>
      <c r="D253" s="176" t="str">
        <f>D230</f>
        <v>ADMINISTRAÇÃO LOCAL</v>
      </c>
      <c r="E253" s="177"/>
      <c r="F253" s="178"/>
      <c r="G253" s="179"/>
      <c r="H253" s="180">
        <f t="shared" si="48"/>
        <v>0.1471778228</v>
      </c>
      <c r="I253" s="181">
        <f>I230</f>
        <v>170201.25</v>
      </c>
      <c r="J253" s="183"/>
      <c r="K253" s="183"/>
      <c r="L253" s="183"/>
      <c r="M253" s="183"/>
      <c r="N253" s="183"/>
      <c r="O253" s="183"/>
      <c r="P253" s="183"/>
      <c r="Q253" s="183"/>
      <c r="R253" s="183"/>
      <c r="S253" s="183"/>
      <c r="T253" s="183"/>
      <c r="U253" s="183"/>
      <c r="V253" s="183"/>
      <c r="W253" s="183"/>
    </row>
    <row r="254" ht="15.75" customHeight="1">
      <c r="A254" s="185"/>
      <c r="B254" s="169"/>
      <c r="C254" s="169"/>
      <c r="D254" s="170" t="s">
        <v>549</v>
      </c>
      <c r="E254" s="28"/>
      <c r="F254" s="29"/>
      <c r="G254" s="186"/>
      <c r="H254" s="187">
        <f>SUM(H239:H253)</f>
        <v>1</v>
      </c>
      <c r="I254" s="188">
        <f>TRUNC(SUM(I239:I253),2)</f>
        <v>1156432.72</v>
      </c>
    </row>
    <row r="255" ht="15.75" customHeight="1">
      <c r="A255" s="189"/>
      <c r="B255" s="190"/>
      <c r="C255" s="190"/>
      <c r="D255" s="191"/>
      <c r="E255" s="192"/>
      <c r="F255" s="193"/>
      <c r="G255" s="194"/>
      <c r="H255" s="194"/>
      <c r="I255" s="194"/>
    </row>
    <row r="256" ht="15.75" customHeight="1">
      <c r="A256" s="189"/>
      <c r="B256" s="190"/>
      <c r="C256" s="190"/>
      <c r="D256" s="191"/>
      <c r="E256" s="192"/>
      <c r="F256" s="193"/>
      <c r="G256" s="194"/>
      <c r="H256" s="194"/>
      <c r="I256" s="194"/>
    </row>
    <row r="257" ht="15.75" customHeight="1">
      <c r="A257" s="189"/>
      <c r="B257" s="190"/>
      <c r="C257" s="190"/>
      <c r="D257" s="195" t="s">
        <v>554</v>
      </c>
      <c r="E257" s="192"/>
      <c r="F257" s="193"/>
      <c r="G257" s="194"/>
      <c r="H257" s="194"/>
      <c r="I257" s="194"/>
    </row>
    <row r="258" ht="15.75" customHeight="1">
      <c r="A258" s="189"/>
      <c r="B258" s="190"/>
      <c r="C258" s="190"/>
      <c r="D258" s="195" t="s">
        <v>555</v>
      </c>
      <c r="E258" s="192"/>
      <c r="F258" s="193"/>
      <c r="G258" s="194"/>
      <c r="H258" s="194"/>
      <c r="I258" s="194"/>
    </row>
    <row r="259" ht="15.75" customHeight="1">
      <c r="A259" s="189"/>
      <c r="B259" s="190"/>
      <c r="C259" s="190"/>
      <c r="D259" s="195" t="s">
        <v>556</v>
      </c>
      <c r="E259" s="192"/>
      <c r="F259" s="193"/>
      <c r="G259" s="194"/>
      <c r="H259" s="194" t="s">
        <v>557</v>
      </c>
      <c r="I259" s="194"/>
    </row>
    <row r="260" ht="15.75" customHeight="1">
      <c r="A260" s="189"/>
      <c r="B260" s="190"/>
      <c r="C260" s="190"/>
      <c r="D260" s="195" t="s">
        <v>558</v>
      </c>
      <c r="E260" s="192"/>
      <c r="F260" s="193"/>
      <c r="G260" s="194"/>
      <c r="H260" s="194"/>
      <c r="I260" s="194"/>
    </row>
    <row r="261" ht="15.75" customHeight="1">
      <c r="A261" s="189"/>
      <c r="B261" s="190"/>
      <c r="C261" s="190"/>
      <c r="D261" s="191"/>
      <c r="E261" s="192"/>
      <c r="F261" s="193"/>
      <c r="G261" s="194"/>
      <c r="H261" s="194"/>
      <c r="I261" s="194"/>
    </row>
    <row r="262" ht="15.75" customHeight="1">
      <c r="A262" s="189"/>
      <c r="B262" s="190"/>
      <c r="C262" s="190"/>
      <c r="D262" s="191"/>
      <c r="E262" s="192"/>
      <c r="F262" s="193"/>
      <c r="G262" s="194"/>
      <c r="H262" s="194"/>
      <c r="I262" s="194"/>
    </row>
    <row r="263" ht="15.75" customHeight="1">
      <c r="A263" s="189"/>
      <c r="B263" s="190"/>
      <c r="C263" s="190"/>
      <c r="D263" s="191"/>
      <c r="E263" s="192"/>
      <c r="F263" s="193"/>
      <c r="G263" s="194"/>
      <c r="H263" s="194"/>
      <c r="I263" s="194"/>
    </row>
    <row r="264" ht="15.75" customHeight="1">
      <c r="A264" s="189"/>
      <c r="B264" s="190"/>
      <c r="C264" s="190"/>
      <c r="D264" s="191"/>
      <c r="E264" s="192"/>
      <c r="F264" s="193"/>
      <c r="G264" s="194"/>
      <c r="H264" s="194"/>
      <c r="I264" s="194"/>
    </row>
    <row r="265" ht="15.75" customHeight="1">
      <c r="A265" s="189"/>
      <c r="B265" s="190"/>
      <c r="C265" s="190"/>
      <c r="D265" s="191"/>
      <c r="E265" s="192"/>
      <c r="F265" s="193"/>
      <c r="G265" s="194"/>
      <c r="H265" s="194"/>
      <c r="I265" s="194"/>
    </row>
    <row r="266" ht="15.75" customHeight="1">
      <c r="A266" s="189"/>
      <c r="B266" s="190"/>
      <c r="C266" s="190"/>
      <c r="D266" s="191"/>
      <c r="E266" s="192"/>
      <c r="F266" s="193"/>
      <c r="G266" s="194"/>
      <c r="H266" s="194"/>
      <c r="I266" s="194"/>
    </row>
    <row r="267" ht="15.75" customHeight="1">
      <c r="A267" s="189"/>
      <c r="B267" s="190"/>
      <c r="C267" s="190"/>
      <c r="D267" s="191"/>
      <c r="E267" s="192"/>
      <c r="F267" s="193"/>
      <c r="G267" s="194"/>
      <c r="H267" s="194"/>
      <c r="I267" s="194"/>
    </row>
    <row r="268" ht="15.75" customHeight="1">
      <c r="A268" s="189"/>
      <c r="B268" s="190"/>
      <c r="C268" s="190"/>
      <c r="D268" s="191"/>
      <c r="E268" s="192"/>
      <c r="F268" s="193"/>
      <c r="G268" s="194"/>
      <c r="H268" s="194"/>
      <c r="I268" s="194"/>
    </row>
    <row r="269" ht="15.75" customHeight="1">
      <c r="A269" s="189"/>
      <c r="B269" s="190"/>
      <c r="C269" s="190"/>
      <c r="D269" s="191"/>
      <c r="E269" s="192"/>
      <c r="F269" s="193"/>
      <c r="G269" s="194"/>
      <c r="H269" s="194"/>
      <c r="I269" s="194"/>
    </row>
    <row r="270" ht="15.75" customHeight="1">
      <c r="A270" s="189"/>
      <c r="B270" s="190"/>
      <c r="C270" s="190"/>
      <c r="D270" s="191"/>
      <c r="E270" s="192"/>
      <c r="F270" s="193"/>
      <c r="G270" s="194"/>
      <c r="H270" s="194"/>
      <c r="I270" s="194"/>
    </row>
    <row r="271" ht="15.75" customHeight="1">
      <c r="A271" s="189"/>
      <c r="B271" s="190"/>
      <c r="C271" s="190"/>
      <c r="D271" s="191"/>
      <c r="E271" s="192"/>
      <c r="F271" s="193"/>
      <c r="G271" s="194"/>
      <c r="H271" s="194"/>
      <c r="I271" s="194"/>
    </row>
    <row r="272" ht="15.75" customHeight="1">
      <c r="A272" s="189"/>
      <c r="B272" s="190"/>
      <c r="C272" s="190"/>
      <c r="D272" s="191"/>
      <c r="E272" s="192"/>
      <c r="F272" s="193"/>
      <c r="G272" s="194"/>
      <c r="H272" s="194"/>
      <c r="I272" s="194"/>
    </row>
    <row r="273" ht="15.75" customHeight="1">
      <c r="A273" s="189"/>
      <c r="B273" s="190"/>
      <c r="C273" s="190"/>
      <c r="D273" s="191"/>
      <c r="E273" s="192"/>
      <c r="F273" s="193"/>
      <c r="G273" s="194"/>
      <c r="H273" s="194"/>
      <c r="I273" s="194"/>
    </row>
    <row r="274" ht="15.75" customHeight="1">
      <c r="A274" s="189"/>
      <c r="B274" s="190"/>
      <c r="C274" s="190"/>
      <c r="D274" s="191"/>
      <c r="E274" s="192"/>
      <c r="F274" s="193"/>
      <c r="G274" s="194"/>
      <c r="H274" s="194"/>
      <c r="I274" s="194"/>
    </row>
    <row r="275" ht="15.75" customHeight="1">
      <c r="A275" s="189"/>
      <c r="B275" s="190"/>
      <c r="C275" s="190"/>
      <c r="D275" s="191"/>
      <c r="E275" s="192"/>
      <c r="F275" s="193"/>
      <c r="G275" s="194"/>
      <c r="H275" s="194"/>
      <c r="I275" s="194"/>
    </row>
    <row r="276" ht="15.75" customHeight="1">
      <c r="A276" s="189"/>
      <c r="B276" s="190"/>
      <c r="C276" s="190"/>
      <c r="D276" s="191"/>
      <c r="E276" s="192"/>
      <c r="F276" s="193"/>
      <c r="G276" s="194"/>
      <c r="H276" s="194"/>
      <c r="I276" s="194"/>
    </row>
    <row r="277" ht="15.75" customHeight="1">
      <c r="A277" s="189"/>
      <c r="B277" s="190"/>
      <c r="C277" s="190"/>
      <c r="D277" s="191"/>
      <c r="E277" s="192"/>
      <c r="F277" s="193"/>
      <c r="G277" s="194"/>
      <c r="H277" s="194"/>
      <c r="I277" s="194"/>
    </row>
    <row r="278" ht="15.75" customHeight="1">
      <c r="A278" s="189"/>
      <c r="B278" s="190"/>
      <c r="C278" s="190"/>
      <c r="D278" s="191"/>
      <c r="E278" s="192"/>
      <c r="F278" s="193"/>
      <c r="G278" s="194"/>
      <c r="H278" s="194"/>
      <c r="I278" s="194"/>
    </row>
    <row r="279" ht="15.75" customHeight="1">
      <c r="A279" s="189"/>
      <c r="B279" s="190"/>
      <c r="C279" s="190"/>
      <c r="D279" s="191"/>
      <c r="E279" s="192"/>
      <c r="F279" s="193"/>
      <c r="G279" s="194"/>
      <c r="H279" s="194"/>
      <c r="I279" s="194"/>
    </row>
    <row r="280" ht="15.75" customHeight="1">
      <c r="A280" s="189"/>
      <c r="B280" s="190"/>
      <c r="C280" s="190"/>
      <c r="D280" s="191"/>
      <c r="E280" s="192"/>
      <c r="F280" s="193"/>
      <c r="G280" s="194"/>
      <c r="H280" s="194"/>
      <c r="I280" s="194"/>
    </row>
    <row r="281" ht="15.75" customHeight="1">
      <c r="A281" s="189"/>
      <c r="B281" s="190"/>
      <c r="C281" s="190"/>
      <c r="D281" s="191"/>
      <c r="E281" s="192"/>
      <c r="F281" s="193"/>
      <c r="G281" s="194"/>
      <c r="H281" s="194"/>
      <c r="I281" s="194"/>
    </row>
    <row r="282" ht="15.75" customHeight="1">
      <c r="A282" s="189"/>
      <c r="B282" s="190"/>
      <c r="C282" s="190"/>
      <c r="D282" s="191"/>
      <c r="E282" s="192"/>
      <c r="F282" s="193"/>
      <c r="G282" s="194"/>
      <c r="H282" s="194"/>
      <c r="I282" s="194"/>
    </row>
    <row r="283" ht="15.75" customHeight="1">
      <c r="A283" s="189"/>
      <c r="B283" s="190"/>
      <c r="C283" s="190"/>
      <c r="D283" s="191"/>
      <c r="E283" s="192"/>
      <c r="F283" s="193"/>
      <c r="G283" s="194"/>
      <c r="H283" s="194"/>
      <c r="I283" s="194"/>
    </row>
    <row r="284" ht="15.75" customHeight="1">
      <c r="A284" s="189"/>
      <c r="B284" s="190"/>
      <c r="C284" s="190"/>
      <c r="D284" s="191"/>
      <c r="E284" s="192"/>
      <c r="F284" s="193"/>
      <c r="G284" s="194"/>
      <c r="H284" s="194"/>
      <c r="I284" s="194"/>
    </row>
    <row r="285" ht="15.75" customHeight="1">
      <c r="A285" s="189"/>
      <c r="B285" s="190"/>
      <c r="C285" s="190"/>
      <c r="D285" s="191"/>
      <c r="E285" s="192"/>
      <c r="F285" s="193"/>
      <c r="G285" s="194"/>
      <c r="H285" s="194"/>
      <c r="I285" s="194"/>
    </row>
    <row r="286" ht="15.75" customHeight="1">
      <c r="A286" s="189"/>
      <c r="B286" s="190"/>
      <c r="C286" s="190"/>
      <c r="D286" s="191"/>
      <c r="E286" s="192"/>
      <c r="F286" s="193"/>
      <c r="G286" s="194"/>
      <c r="H286" s="194"/>
      <c r="I286" s="194"/>
    </row>
    <row r="287" ht="15.75" customHeight="1">
      <c r="A287" s="189"/>
      <c r="B287" s="190"/>
      <c r="C287" s="190"/>
      <c r="D287" s="191"/>
      <c r="E287" s="192"/>
      <c r="F287" s="193"/>
      <c r="G287" s="194"/>
      <c r="H287" s="194"/>
      <c r="I287" s="194"/>
    </row>
    <row r="288" ht="15.75" customHeight="1">
      <c r="A288" s="189"/>
      <c r="B288" s="190"/>
      <c r="C288" s="190"/>
      <c r="D288" s="191"/>
      <c r="E288" s="192"/>
      <c r="F288" s="193"/>
      <c r="G288" s="194"/>
      <c r="H288" s="194"/>
      <c r="I288" s="194"/>
    </row>
    <row r="289" ht="15.75" customHeight="1">
      <c r="A289" s="189"/>
      <c r="B289" s="190"/>
      <c r="C289" s="190"/>
      <c r="D289" s="191"/>
      <c r="E289" s="192"/>
      <c r="F289" s="193"/>
      <c r="G289" s="194"/>
      <c r="H289" s="194"/>
      <c r="I289" s="194"/>
    </row>
    <row r="290" ht="15.75" customHeight="1">
      <c r="A290" s="189"/>
      <c r="B290" s="190"/>
      <c r="C290" s="190"/>
      <c r="D290" s="191"/>
      <c r="E290" s="192"/>
      <c r="F290" s="193"/>
      <c r="G290" s="194"/>
      <c r="H290" s="194"/>
      <c r="I290" s="194"/>
    </row>
    <row r="291" ht="15.75" customHeight="1">
      <c r="A291" s="189"/>
      <c r="B291" s="190"/>
      <c r="C291" s="190"/>
      <c r="D291" s="191"/>
      <c r="E291" s="192"/>
      <c r="F291" s="193"/>
      <c r="G291" s="194"/>
      <c r="H291" s="194"/>
      <c r="I291" s="194"/>
    </row>
    <row r="292" ht="15.75" customHeight="1">
      <c r="A292" s="189"/>
      <c r="B292" s="190"/>
      <c r="C292" s="190"/>
      <c r="D292" s="191"/>
      <c r="E292" s="192"/>
      <c r="F292" s="193"/>
      <c r="G292" s="194"/>
      <c r="H292" s="194"/>
      <c r="I292" s="194"/>
    </row>
    <row r="293" ht="15.75" customHeight="1">
      <c r="A293" s="189"/>
      <c r="B293" s="190"/>
      <c r="C293" s="190"/>
      <c r="D293" s="191"/>
      <c r="E293" s="192"/>
      <c r="F293" s="193"/>
      <c r="G293" s="194"/>
      <c r="H293" s="194"/>
      <c r="I293" s="194"/>
    </row>
    <row r="294" ht="15.75" customHeight="1">
      <c r="A294" s="189"/>
      <c r="B294" s="190"/>
      <c r="C294" s="190"/>
      <c r="D294" s="191"/>
      <c r="E294" s="192"/>
      <c r="F294" s="193"/>
      <c r="G294" s="194"/>
      <c r="H294" s="194"/>
      <c r="I294" s="194"/>
    </row>
    <row r="295" ht="15.75" customHeight="1">
      <c r="A295" s="189"/>
      <c r="B295" s="190"/>
      <c r="C295" s="190"/>
      <c r="D295" s="191"/>
      <c r="E295" s="192"/>
      <c r="F295" s="193"/>
      <c r="G295" s="194"/>
      <c r="H295" s="194"/>
      <c r="I295" s="194"/>
    </row>
    <row r="296" ht="15.75" customHeight="1">
      <c r="A296" s="189"/>
      <c r="B296" s="190"/>
      <c r="C296" s="190"/>
      <c r="D296" s="191"/>
      <c r="E296" s="192"/>
      <c r="F296" s="193"/>
      <c r="G296" s="194"/>
      <c r="H296" s="194"/>
      <c r="I296" s="194"/>
    </row>
    <row r="297" ht="15.75" customHeight="1">
      <c r="A297" s="189"/>
      <c r="B297" s="190"/>
      <c r="C297" s="190"/>
      <c r="D297" s="191"/>
      <c r="E297" s="192"/>
      <c r="F297" s="193"/>
      <c r="G297" s="194"/>
      <c r="H297" s="194"/>
      <c r="I297" s="194"/>
    </row>
    <row r="298" ht="15.75" customHeight="1">
      <c r="A298" s="189"/>
      <c r="B298" s="190"/>
      <c r="C298" s="190"/>
      <c r="D298" s="191"/>
      <c r="E298" s="192"/>
      <c r="F298" s="193"/>
      <c r="G298" s="194"/>
      <c r="H298" s="194"/>
      <c r="I298" s="194"/>
    </row>
    <row r="299" ht="15.75" customHeight="1">
      <c r="A299" s="189"/>
      <c r="B299" s="190"/>
      <c r="C299" s="190"/>
      <c r="D299" s="191"/>
      <c r="E299" s="192"/>
      <c r="F299" s="193"/>
      <c r="G299" s="194"/>
      <c r="H299" s="194"/>
      <c r="I299" s="194"/>
    </row>
    <row r="300" ht="15.75" customHeight="1">
      <c r="A300" s="189"/>
      <c r="B300" s="190"/>
      <c r="C300" s="190"/>
      <c r="D300" s="191"/>
      <c r="E300" s="192"/>
      <c r="F300" s="193"/>
      <c r="G300" s="194"/>
      <c r="H300" s="194"/>
      <c r="I300" s="194"/>
    </row>
    <row r="301" ht="15.75" customHeight="1">
      <c r="A301" s="189"/>
      <c r="B301" s="190"/>
      <c r="C301" s="190"/>
      <c r="D301" s="191"/>
      <c r="E301" s="192"/>
      <c r="F301" s="193"/>
      <c r="G301" s="194"/>
      <c r="H301" s="194"/>
      <c r="I301" s="194"/>
    </row>
    <row r="302" ht="15.75" customHeight="1">
      <c r="A302" s="189"/>
      <c r="B302" s="190"/>
      <c r="C302" s="190"/>
      <c r="D302" s="191"/>
      <c r="E302" s="192"/>
      <c r="F302" s="193"/>
      <c r="G302" s="194"/>
      <c r="H302" s="194"/>
      <c r="I302" s="194"/>
    </row>
    <row r="303" ht="15.75" customHeight="1">
      <c r="A303" s="189"/>
      <c r="B303" s="190"/>
      <c r="C303" s="190"/>
      <c r="D303" s="191"/>
      <c r="E303" s="192"/>
      <c r="F303" s="193"/>
      <c r="G303" s="194"/>
      <c r="H303" s="194"/>
      <c r="I303" s="194"/>
    </row>
    <row r="304" ht="15.75" customHeight="1">
      <c r="A304" s="189"/>
      <c r="B304" s="190"/>
      <c r="C304" s="190"/>
      <c r="D304" s="191"/>
      <c r="E304" s="192"/>
      <c r="F304" s="193"/>
      <c r="G304" s="194"/>
      <c r="H304" s="194"/>
      <c r="I304" s="194"/>
    </row>
    <row r="305" ht="15.75" customHeight="1">
      <c r="A305" s="189"/>
      <c r="B305" s="190"/>
      <c r="C305" s="190"/>
      <c r="D305" s="191"/>
      <c r="E305" s="192"/>
      <c r="F305" s="193"/>
      <c r="G305" s="194"/>
      <c r="H305" s="194"/>
      <c r="I305" s="194"/>
    </row>
    <row r="306" ht="15.75" customHeight="1">
      <c r="A306" s="189"/>
      <c r="B306" s="190"/>
      <c r="C306" s="190"/>
      <c r="D306" s="191"/>
      <c r="E306" s="192"/>
      <c r="F306" s="193"/>
      <c r="G306" s="194"/>
      <c r="H306" s="194"/>
      <c r="I306" s="194"/>
    </row>
    <row r="307" ht="15.75" customHeight="1">
      <c r="A307" s="189"/>
      <c r="B307" s="190"/>
      <c r="C307" s="190"/>
      <c r="D307" s="191"/>
      <c r="E307" s="192"/>
      <c r="F307" s="193"/>
      <c r="G307" s="194"/>
      <c r="H307" s="194"/>
      <c r="I307" s="194"/>
    </row>
    <row r="308" ht="15.75" customHeight="1">
      <c r="A308" s="189"/>
      <c r="B308" s="190"/>
      <c r="C308" s="190"/>
      <c r="D308" s="191"/>
      <c r="E308" s="192"/>
      <c r="F308" s="193"/>
      <c r="G308" s="194"/>
      <c r="H308" s="194"/>
      <c r="I308" s="194"/>
    </row>
    <row r="309" ht="15.75" customHeight="1">
      <c r="A309" s="189"/>
      <c r="B309" s="190"/>
      <c r="C309" s="190"/>
      <c r="D309" s="191"/>
      <c r="E309" s="192"/>
      <c r="F309" s="193"/>
      <c r="G309" s="194"/>
      <c r="H309" s="194"/>
      <c r="I309" s="194"/>
    </row>
    <row r="310" ht="15.75" customHeight="1">
      <c r="A310" s="189"/>
      <c r="B310" s="190"/>
      <c r="C310" s="190"/>
      <c r="D310" s="191"/>
      <c r="E310" s="192"/>
      <c r="F310" s="193"/>
      <c r="G310" s="194"/>
      <c r="H310" s="194"/>
      <c r="I310" s="194"/>
    </row>
    <row r="311" ht="15.75" customHeight="1">
      <c r="A311" s="189"/>
      <c r="B311" s="190"/>
      <c r="C311" s="190"/>
      <c r="D311" s="191"/>
      <c r="E311" s="192"/>
      <c r="F311" s="193"/>
      <c r="G311" s="194"/>
      <c r="H311" s="194"/>
      <c r="I311" s="194"/>
    </row>
    <row r="312" ht="15.75" customHeight="1">
      <c r="A312" s="189"/>
      <c r="B312" s="190"/>
      <c r="C312" s="190"/>
      <c r="D312" s="191"/>
      <c r="E312" s="192"/>
      <c r="F312" s="193"/>
      <c r="G312" s="194"/>
      <c r="H312" s="194"/>
      <c r="I312" s="194"/>
    </row>
    <row r="313" ht="15.75" customHeight="1">
      <c r="A313" s="189"/>
      <c r="B313" s="190"/>
      <c r="C313" s="190"/>
      <c r="D313" s="191"/>
      <c r="E313" s="192"/>
      <c r="F313" s="193"/>
      <c r="G313" s="194"/>
      <c r="H313" s="194"/>
      <c r="I313" s="194"/>
    </row>
    <row r="314" ht="15.75" customHeight="1">
      <c r="A314" s="189"/>
      <c r="B314" s="190"/>
      <c r="C314" s="190"/>
      <c r="D314" s="191"/>
      <c r="E314" s="192"/>
      <c r="F314" s="193"/>
      <c r="G314" s="194"/>
      <c r="H314" s="194"/>
      <c r="I314" s="194"/>
    </row>
    <row r="315" ht="15.75" customHeight="1">
      <c r="A315" s="189"/>
      <c r="B315" s="190"/>
      <c r="C315" s="190"/>
      <c r="D315" s="191"/>
      <c r="E315" s="192"/>
      <c r="F315" s="193"/>
      <c r="G315" s="194"/>
      <c r="H315" s="194"/>
      <c r="I315" s="194"/>
    </row>
    <row r="316" ht="15.75" customHeight="1">
      <c r="A316" s="189"/>
      <c r="B316" s="190"/>
      <c r="C316" s="190"/>
      <c r="D316" s="191"/>
      <c r="E316" s="192"/>
      <c r="F316" s="193"/>
      <c r="G316" s="194"/>
      <c r="H316" s="194"/>
      <c r="I316" s="194"/>
    </row>
    <row r="317" ht="15.75" customHeight="1">
      <c r="A317" s="189"/>
      <c r="B317" s="190"/>
      <c r="C317" s="190"/>
      <c r="D317" s="191"/>
      <c r="E317" s="192"/>
      <c r="F317" s="193"/>
      <c r="G317" s="194"/>
      <c r="H317" s="194"/>
      <c r="I317" s="194"/>
    </row>
    <row r="318" ht="15.75" customHeight="1">
      <c r="A318" s="189"/>
      <c r="B318" s="190"/>
      <c r="C318" s="190"/>
      <c r="D318" s="191"/>
      <c r="E318" s="192"/>
      <c r="F318" s="193"/>
      <c r="G318" s="194"/>
      <c r="H318" s="194"/>
      <c r="I318" s="194"/>
    </row>
    <row r="319" ht="15.75" customHeight="1">
      <c r="A319" s="189"/>
      <c r="B319" s="190"/>
      <c r="C319" s="190"/>
      <c r="D319" s="191"/>
      <c r="E319" s="192"/>
      <c r="F319" s="193"/>
      <c r="G319" s="194"/>
      <c r="H319" s="194"/>
      <c r="I319" s="194"/>
    </row>
    <row r="320" ht="15.75" customHeight="1">
      <c r="A320" s="189"/>
      <c r="B320" s="190"/>
      <c r="C320" s="190"/>
      <c r="D320" s="191"/>
      <c r="E320" s="192"/>
      <c r="F320" s="193"/>
      <c r="G320" s="194"/>
      <c r="H320" s="194"/>
      <c r="I320" s="194"/>
    </row>
    <row r="321" ht="15.75" customHeight="1">
      <c r="A321" s="189"/>
      <c r="B321" s="190"/>
      <c r="C321" s="190"/>
      <c r="D321" s="191"/>
      <c r="E321" s="192"/>
      <c r="F321" s="193"/>
      <c r="G321" s="194"/>
      <c r="H321" s="194"/>
      <c r="I321" s="194"/>
    </row>
    <row r="322" ht="15.75" customHeight="1">
      <c r="A322" s="189"/>
      <c r="B322" s="190"/>
      <c r="C322" s="190"/>
      <c r="D322" s="191"/>
      <c r="E322" s="192"/>
      <c r="F322" s="193"/>
      <c r="G322" s="194"/>
      <c r="H322" s="194"/>
      <c r="I322" s="194"/>
    </row>
    <row r="323" ht="15.75" customHeight="1">
      <c r="A323" s="189"/>
      <c r="B323" s="190"/>
      <c r="C323" s="190"/>
      <c r="D323" s="191"/>
      <c r="E323" s="192"/>
      <c r="F323" s="193"/>
      <c r="G323" s="194"/>
      <c r="H323" s="194"/>
      <c r="I323" s="194"/>
    </row>
    <row r="324" ht="15.75" customHeight="1">
      <c r="A324" s="189"/>
      <c r="B324" s="190"/>
      <c r="C324" s="190"/>
      <c r="D324" s="191"/>
      <c r="E324" s="192"/>
      <c r="F324" s="193"/>
      <c r="G324" s="194"/>
      <c r="H324" s="194"/>
      <c r="I324" s="194"/>
    </row>
    <row r="325" ht="15.75" customHeight="1">
      <c r="A325" s="189"/>
      <c r="B325" s="190"/>
      <c r="C325" s="190"/>
      <c r="D325" s="191"/>
      <c r="E325" s="192"/>
      <c r="F325" s="193"/>
      <c r="G325" s="194"/>
      <c r="H325" s="194"/>
      <c r="I325" s="194"/>
    </row>
    <row r="326" ht="15.75" customHeight="1">
      <c r="A326" s="189"/>
      <c r="B326" s="190"/>
      <c r="C326" s="190"/>
      <c r="D326" s="191"/>
      <c r="E326" s="192"/>
      <c r="F326" s="193"/>
      <c r="G326" s="194"/>
      <c r="H326" s="194"/>
      <c r="I326" s="194"/>
    </row>
    <row r="327" ht="15.75" customHeight="1">
      <c r="A327" s="189"/>
      <c r="B327" s="190"/>
      <c r="C327" s="190"/>
      <c r="D327" s="191"/>
      <c r="E327" s="192"/>
      <c r="F327" s="193"/>
      <c r="G327" s="194"/>
      <c r="H327" s="194"/>
      <c r="I327" s="194"/>
    </row>
    <row r="328" ht="15.75" customHeight="1">
      <c r="A328" s="189"/>
      <c r="B328" s="190"/>
      <c r="C328" s="190"/>
      <c r="D328" s="191"/>
      <c r="E328" s="192"/>
      <c r="F328" s="193"/>
      <c r="G328" s="194"/>
      <c r="H328" s="194"/>
      <c r="I328" s="194"/>
    </row>
    <row r="329" ht="15.75" customHeight="1">
      <c r="A329" s="189"/>
      <c r="B329" s="190"/>
      <c r="C329" s="190"/>
      <c r="D329" s="191"/>
      <c r="E329" s="192"/>
      <c r="F329" s="193"/>
      <c r="G329" s="194"/>
      <c r="H329" s="194"/>
      <c r="I329" s="194"/>
    </row>
    <row r="330" ht="15.75" customHeight="1">
      <c r="A330" s="189"/>
      <c r="B330" s="190"/>
      <c r="C330" s="190"/>
      <c r="D330" s="191"/>
      <c r="E330" s="192"/>
      <c r="F330" s="193"/>
      <c r="G330" s="194"/>
      <c r="H330" s="194"/>
      <c r="I330" s="194"/>
    </row>
    <row r="331" ht="15.75" customHeight="1">
      <c r="A331" s="189"/>
      <c r="B331" s="190"/>
      <c r="C331" s="190"/>
      <c r="D331" s="191"/>
      <c r="E331" s="192"/>
      <c r="F331" s="193"/>
      <c r="G331" s="194"/>
      <c r="H331" s="194"/>
      <c r="I331" s="194"/>
    </row>
    <row r="332" ht="15.75" customHeight="1">
      <c r="A332" s="189"/>
      <c r="B332" s="190"/>
      <c r="C332" s="190"/>
      <c r="D332" s="191"/>
      <c r="E332" s="192"/>
      <c r="F332" s="193"/>
      <c r="G332" s="194"/>
      <c r="H332" s="194"/>
      <c r="I332" s="194"/>
    </row>
    <row r="333" ht="15.75" customHeight="1">
      <c r="A333" s="189"/>
      <c r="B333" s="190"/>
      <c r="C333" s="190"/>
      <c r="D333" s="191"/>
      <c r="E333" s="192"/>
      <c r="F333" s="193"/>
      <c r="G333" s="194"/>
      <c r="H333" s="194"/>
      <c r="I333" s="194"/>
    </row>
    <row r="334" ht="15.75" customHeight="1">
      <c r="A334" s="189"/>
      <c r="B334" s="190"/>
      <c r="C334" s="190"/>
      <c r="D334" s="191"/>
      <c r="E334" s="192"/>
      <c r="F334" s="193"/>
      <c r="G334" s="194"/>
      <c r="H334" s="194"/>
      <c r="I334" s="194"/>
    </row>
    <row r="335" ht="15.75" customHeight="1">
      <c r="A335" s="189"/>
      <c r="B335" s="190"/>
      <c r="C335" s="190"/>
      <c r="D335" s="191"/>
      <c r="E335" s="192"/>
      <c r="F335" s="193"/>
      <c r="G335" s="194"/>
      <c r="H335" s="194"/>
      <c r="I335" s="194"/>
    </row>
    <row r="336" ht="15.75" customHeight="1">
      <c r="A336" s="189"/>
      <c r="B336" s="190"/>
      <c r="C336" s="190"/>
      <c r="D336" s="191"/>
      <c r="E336" s="192"/>
      <c r="F336" s="193"/>
      <c r="G336" s="194"/>
      <c r="H336" s="194"/>
      <c r="I336" s="194"/>
    </row>
    <row r="337" ht="15.75" customHeight="1">
      <c r="A337" s="189"/>
      <c r="B337" s="190"/>
      <c r="C337" s="190"/>
      <c r="D337" s="191"/>
      <c r="E337" s="192"/>
      <c r="F337" s="193"/>
      <c r="G337" s="194"/>
      <c r="H337" s="194"/>
      <c r="I337" s="194"/>
    </row>
    <row r="338" ht="15.75" customHeight="1">
      <c r="A338" s="189"/>
      <c r="B338" s="190"/>
      <c r="C338" s="190"/>
      <c r="D338" s="191"/>
      <c r="E338" s="192"/>
      <c r="F338" s="193"/>
      <c r="G338" s="194"/>
      <c r="H338" s="194"/>
      <c r="I338" s="194"/>
    </row>
    <row r="339" ht="15.75" customHeight="1">
      <c r="A339" s="189"/>
      <c r="B339" s="190"/>
      <c r="C339" s="190"/>
      <c r="D339" s="191"/>
      <c r="E339" s="192"/>
      <c r="F339" s="193"/>
      <c r="G339" s="194"/>
      <c r="H339" s="194"/>
      <c r="I339" s="194"/>
    </row>
    <row r="340" ht="15.75" customHeight="1">
      <c r="A340" s="189"/>
      <c r="B340" s="190"/>
      <c r="C340" s="190"/>
      <c r="D340" s="191"/>
      <c r="E340" s="192"/>
      <c r="F340" s="193"/>
      <c r="G340" s="194"/>
      <c r="H340" s="194"/>
      <c r="I340" s="194"/>
    </row>
    <row r="341" ht="15.75" customHeight="1">
      <c r="A341" s="189"/>
      <c r="B341" s="190"/>
      <c r="C341" s="190"/>
      <c r="D341" s="191"/>
      <c r="E341" s="192"/>
      <c r="F341" s="193"/>
      <c r="G341" s="194"/>
      <c r="H341" s="194"/>
      <c r="I341" s="194"/>
    </row>
    <row r="342" ht="15.75" customHeight="1">
      <c r="A342" s="189"/>
      <c r="B342" s="190"/>
      <c r="C342" s="190"/>
      <c r="D342" s="191"/>
      <c r="E342" s="192"/>
      <c r="F342" s="193"/>
      <c r="G342" s="194"/>
      <c r="H342" s="194"/>
      <c r="I342" s="194"/>
    </row>
    <row r="343" ht="15.75" customHeight="1">
      <c r="A343" s="189"/>
      <c r="B343" s="190"/>
      <c r="C343" s="190"/>
      <c r="D343" s="191"/>
      <c r="E343" s="192"/>
      <c r="F343" s="193"/>
      <c r="G343" s="194"/>
      <c r="H343" s="194"/>
      <c r="I343" s="194"/>
    </row>
    <row r="344" ht="15.75" customHeight="1">
      <c r="A344" s="189"/>
      <c r="B344" s="190"/>
      <c r="C344" s="190"/>
      <c r="D344" s="191"/>
      <c r="E344" s="192"/>
      <c r="F344" s="193"/>
      <c r="G344" s="194"/>
      <c r="H344" s="194"/>
      <c r="I344" s="194"/>
    </row>
    <row r="345" ht="15.75" customHeight="1">
      <c r="A345" s="189"/>
      <c r="B345" s="190"/>
      <c r="C345" s="190"/>
      <c r="D345" s="191"/>
      <c r="E345" s="192"/>
      <c r="F345" s="193"/>
      <c r="G345" s="194"/>
      <c r="H345" s="194"/>
      <c r="I345" s="194"/>
    </row>
    <row r="346" ht="15.75" customHeight="1">
      <c r="A346" s="189"/>
      <c r="B346" s="190"/>
      <c r="C346" s="190"/>
      <c r="D346" s="191"/>
      <c r="E346" s="192"/>
      <c r="F346" s="193"/>
      <c r="G346" s="194"/>
      <c r="H346" s="194"/>
      <c r="I346" s="194"/>
    </row>
    <row r="347" ht="15.75" customHeight="1">
      <c r="A347" s="189"/>
      <c r="B347" s="190"/>
      <c r="C347" s="190"/>
      <c r="D347" s="191"/>
      <c r="E347" s="192"/>
      <c r="F347" s="193"/>
      <c r="G347" s="194"/>
      <c r="H347" s="194"/>
      <c r="I347" s="194"/>
    </row>
    <row r="348" ht="15.75" customHeight="1">
      <c r="A348" s="189"/>
      <c r="B348" s="190"/>
      <c r="C348" s="190"/>
      <c r="D348" s="191"/>
      <c r="E348" s="192"/>
      <c r="F348" s="193"/>
      <c r="G348" s="194"/>
      <c r="H348" s="194"/>
      <c r="I348" s="194"/>
    </row>
    <row r="349" ht="15.75" customHeight="1">
      <c r="A349" s="189"/>
      <c r="B349" s="190"/>
      <c r="C349" s="190"/>
      <c r="D349" s="191"/>
      <c r="E349" s="192"/>
      <c r="F349" s="193"/>
      <c r="G349" s="194"/>
      <c r="H349" s="194"/>
      <c r="I349" s="194"/>
    </row>
    <row r="350" ht="15.75" customHeight="1">
      <c r="A350" s="189"/>
      <c r="B350" s="190"/>
      <c r="C350" s="190"/>
      <c r="D350" s="191"/>
      <c r="E350" s="192"/>
      <c r="F350" s="193"/>
      <c r="G350" s="194"/>
      <c r="H350" s="194"/>
      <c r="I350" s="194"/>
    </row>
    <row r="351" ht="15.75" customHeight="1">
      <c r="A351" s="189"/>
      <c r="B351" s="190"/>
      <c r="C351" s="190"/>
      <c r="D351" s="191"/>
      <c r="E351" s="192"/>
      <c r="F351" s="193"/>
      <c r="G351" s="194"/>
      <c r="H351" s="194"/>
      <c r="I351" s="194"/>
    </row>
    <row r="352" ht="15.75" customHeight="1">
      <c r="A352" s="189"/>
      <c r="B352" s="190"/>
      <c r="C352" s="190"/>
      <c r="D352" s="191"/>
      <c r="E352" s="192"/>
      <c r="F352" s="193"/>
      <c r="G352" s="194"/>
      <c r="H352" s="194"/>
      <c r="I352" s="194"/>
    </row>
    <row r="353" ht="15.75" customHeight="1">
      <c r="A353" s="189"/>
      <c r="B353" s="190"/>
      <c r="C353" s="190"/>
      <c r="D353" s="191"/>
      <c r="E353" s="192"/>
      <c r="F353" s="193"/>
      <c r="G353" s="194"/>
      <c r="H353" s="194"/>
      <c r="I353" s="194"/>
    </row>
    <row r="354" ht="15.75" customHeight="1">
      <c r="A354" s="189"/>
      <c r="B354" s="190"/>
      <c r="C354" s="190"/>
      <c r="D354" s="191"/>
      <c r="E354" s="192"/>
      <c r="F354" s="193"/>
      <c r="G354" s="194"/>
      <c r="H354" s="194"/>
      <c r="I354" s="194"/>
    </row>
    <row r="355" ht="15.75" customHeight="1">
      <c r="A355" s="189"/>
      <c r="B355" s="190"/>
      <c r="C355" s="190"/>
      <c r="D355" s="191"/>
      <c r="E355" s="192"/>
      <c r="F355" s="193"/>
      <c r="G355" s="194"/>
      <c r="H355" s="194"/>
      <c r="I355" s="194"/>
    </row>
    <row r="356" ht="15.75" customHeight="1">
      <c r="A356" s="189"/>
      <c r="B356" s="190"/>
      <c r="C356" s="190"/>
      <c r="D356" s="191"/>
      <c r="E356" s="192"/>
      <c r="F356" s="193"/>
      <c r="G356" s="194"/>
      <c r="H356" s="194"/>
      <c r="I356" s="194"/>
    </row>
    <row r="357" ht="15.75" customHeight="1">
      <c r="A357" s="189"/>
      <c r="B357" s="190"/>
      <c r="C357" s="190"/>
      <c r="D357" s="191"/>
      <c r="E357" s="192"/>
      <c r="F357" s="193"/>
      <c r="G357" s="194"/>
      <c r="H357" s="194"/>
      <c r="I357" s="194"/>
    </row>
    <row r="358" ht="15.75" customHeight="1">
      <c r="A358" s="189"/>
      <c r="B358" s="190"/>
      <c r="C358" s="190"/>
      <c r="D358" s="191"/>
      <c r="E358" s="192"/>
      <c r="F358" s="193"/>
      <c r="G358" s="194"/>
      <c r="H358" s="194"/>
      <c r="I358" s="194"/>
    </row>
    <row r="359" ht="15.75" customHeight="1">
      <c r="A359" s="189"/>
      <c r="B359" s="190"/>
      <c r="C359" s="190"/>
      <c r="D359" s="191"/>
      <c r="E359" s="192"/>
      <c r="F359" s="193"/>
      <c r="G359" s="194"/>
      <c r="H359" s="194"/>
      <c r="I359" s="194"/>
    </row>
    <row r="360" ht="15.75" customHeight="1">
      <c r="A360" s="189"/>
      <c r="B360" s="190"/>
      <c r="C360" s="190"/>
      <c r="D360" s="191"/>
      <c r="E360" s="192"/>
      <c r="F360" s="193"/>
      <c r="G360" s="194"/>
      <c r="H360" s="194"/>
      <c r="I360" s="194"/>
    </row>
    <row r="361" ht="15.75" customHeight="1">
      <c r="A361" s="189"/>
      <c r="B361" s="190"/>
      <c r="C361" s="190"/>
      <c r="D361" s="191"/>
      <c r="E361" s="192"/>
      <c r="F361" s="193"/>
      <c r="G361" s="194"/>
      <c r="H361" s="194"/>
      <c r="I361" s="194"/>
    </row>
    <row r="362" ht="15.75" customHeight="1">
      <c r="A362" s="189"/>
      <c r="B362" s="190"/>
      <c r="C362" s="190"/>
      <c r="D362" s="191"/>
      <c r="E362" s="192"/>
      <c r="F362" s="193"/>
      <c r="G362" s="194"/>
      <c r="H362" s="194"/>
      <c r="I362" s="194"/>
    </row>
    <row r="363" ht="15.75" customHeight="1">
      <c r="A363" s="189"/>
      <c r="B363" s="190"/>
      <c r="C363" s="190"/>
      <c r="D363" s="191"/>
      <c r="E363" s="192"/>
      <c r="F363" s="193"/>
      <c r="G363" s="194"/>
      <c r="H363" s="194"/>
      <c r="I363" s="194"/>
    </row>
    <row r="364" ht="15.75" customHeight="1">
      <c r="A364" s="189"/>
      <c r="B364" s="190"/>
      <c r="C364" s="190"/>
      <c r="D364" s="191"/>
      <c r="E364" s="192"/>
      <c r="F364" s="193"/>
      <c r="G364" s="194"/>
      <c r="H364" s="194"/>
      <c r="I364" s="194"/>
    </row>
    <row r="365" ht="15.75" customHeight="1">
      <c r="A365" s="189"/>
      <c r="B365" s="190"/>
      <c r="C365" s="190"/>
      <c r="D365" s="191"/>
      <c r="E365" s="192"/>
      <c r="F365" s="193"/>
      <c r="G365" s="194"/>
      <c r="H365" s="194"/>
      <c r="I365" s="194"/>
    </row>
    <row r="366" ht="15.75" customHeight="1">
      <c r="A366" s="189"/>
      <c r="B366" s="190"/>
      <c r="C366" s="190"/>
      <c r="D366" s="191"/>
      <c r="E366" s="192"/>
      <c r="F366" s="193"/>
      <c r="G366" s="194"/>
      <c r="H366" s="194"/>
      <c r="I366" s="194"/>
    </row>
    <row r="367" ht="15.75" customHeight="1">
      <c r="A367" s="189"/>
      <c r="B367" s="190"/>
      <c r="C367" s="190"/>
      <c r="D367" s="191"/>
      <c r="E367" s="192"/>
      <c r="F367" s="193"/>
      <c r="G367" s="194"/>
      <c r="H367" s="194"/>
      <c r="I367" s="194"/>
    </row>
    <row r="368" ht="15.75" customHeight="1">
      <c r="A368" s="189"/>
      <c r="B368" s="190"/>
      <c r="C368" s="190"/>
      <c r="D368" s="191"/>
      <c r="E368" s="192"/>
      <c r="F368" s="193"/>
      <c r="G368" s="194"/>
      <c r="H368" s="194"/>
      <c r="I368" s="194"/>
    </row>
    <row r="369" ht="15.75" customHeight="1">
      <c r="A369" s="189"/>
      <c r="B369" s="190"/>
      <c r="C369" s="190"/>
      <c r="D369" s="191"/>
      <c r="E369" s="192"/>
      <c r="F369" s="193"/>
      <c r="G369" s="194"/>
      <c r="H369" s="194"/>
      <c r="I369" s="194"/>
    </row>
    <row r="370" ht="15.75" customHeight="1">
      <c r="A370" s="189"/>
      <c r="B370" s="190"/>
      <c r="C370" s="190"/>
      <c r="D370" s="191"/>
      <c r="E370" s="192"/>
      <c r="F370" s="193"/>
      <c r="G370" s="194"/>
      <c r="H370" s="194"/>
      <c r="I370" s="194"/>
    </row>
    <row r="371" ht="15.75" customHeight="1">
      <c r="A371" s="189"/>
      <c r="B371" s="190"/>
      <c r="C371" s="190"/>
      <c r="D371" s="191"/>
      <c r="E371" s="192"/>
      <c r="F371" s="193"/>
      <c r="G371" s="194"/>
      <c r="H371" s="194"/>
      <c r="I371" s="194"/>
    </row>
    <row r="372" ht="15.75" customHeight="1">
      <c r="A372" s="189"/>
      <c r="B372" s="190"/>
      <c r="C372" s="190"/>
      <c r="D372" s="191"/>
      <c r="E372" s="192"/>
      <c r="F372" s="193"/>
      <c r="G372" s="194"/>
      <c r="H372" s="194"/>
      <c r="I372" s="194"/>
    </row>
    <row r="373" ht="15.75" customHeight="1">
      <c r="A373" s="189"/>
      <c r="B373" s="190"/>
      <c r="C373" s="190"/>
      <c r="D373" s="191"/>
      <c r="E373" s="192"/>
      <c r="F373" s="193"/>
      <c r="G373" s="194"/>
      <c r="H373" s="194"/>
      <c r="I373" s="194"/>
    </row>
    <row r="374" ht="15.75" customHeight="1">
      <c r="A374" s="189"/>
      <c r="B374" s="190"/>
      <c r="C374" s="190"/>
      <c r="D374" s="191"/>
      <c r="E374" s="192"/>
      <c r="F374" s="193"/>
      <c r="G374" s="194"/>
      <c r="H374" s="194"/>
      <c r="I374" s="194"/>
    </row>
    <row r="375" ht="15.75" customHeight="1">
      <c r="A375" s="189"/>
      <c r="B375" s="190"/>
      <c r="C375" s="190"/>
      <c r="D375" s="191"/>
      <c r="E375" s="192"/>
      <c r="F375" s="193"/>
      <c r="G375" s="194"/>
      <c r="H375" s="194"/>
      <c r="I375" s="194"/>
    </row>
    <row r="376" ht="15.75" customHeight="1">
      <c r="A376" s="189"/>
      <c r="B376" s="190"/>
      <c r="C376" s="190"/>
      <c r="D376" s="191"/>
      <c r="E376" s="192"/>
      <c r="F376" s="193"/>
      <c r="G376" s="194"/>
      <c r="H376" s="194"/>
      <c r="I376" s="194"/>
    </row>
    <row r="377" ht="15.75" customHeight="1">
      <c r="A377" s="189"/>
      <c r="B377" s="190"/>
      <c r="C377" s="190"/>
      <c r="D377" s="191"/>
      <c r="E377" s="192"/>
      <c r="F377" s="193"/>
      <c r="G377" s="194"/>
      <c r="H377" s="194"/>
      <c r="I377" s="194"/>
    </row>
    <row r="378" ht="15.75" customHeight="1">
      <c r="A378" s="189"/>
      <c r="B378" s="190"/>
      <c r="C378" s="190"/>
      <c r="D378" s="191"/>
      <c r="E378" s="192"/>
      <c r="F378" s="193"/>
      <c r="G378" s="194"/>
      <c r="H378" s="194"/>
      <c r="I378" s="194"/>
    </row>
    <row r="379" ht="15.75" customHeight="1">
      <c r="A379" s="189"/>
      <c r="B379" s="190"/>
      <c r="C379" s="190"/>
      <c r="D379" s="191"/>
      <c r="E379" s="192"/>
      <c r="F379" s="193"/>
      <c r="G379" s="194"/>
      <c r="H379" s="194"/>
      <c r="I379" s="194"/>
    </row>
    <row r="380" ht="15.75" customHeight="1">
      <c r="A380" s="189"/>
      <c r="B380" s="190"/>
      <c r="C380" s="190"/>
      <c r="D380" s="191"/>
      <c r="E380" s="192"/>
      <c r="F380" s="193"/>
      <c r="G380" s="194"/>
      <c r="H380" s="194"/>
      <c r="I380" s="194"/>
    </row>
    <row r="381" ht="15.75" customHeight="1">
      <c r="A381" s="189"/>
      <c r="B381" s="190"/>
      <c r="C381" s="190"/>
      <c r="D381" s="191"/>
      <c r="E381" s="192"/>
      <c r="F381" s="193"/>
      <c r="G381" s="194"/>
      <c r="H381" s="194"/>
      <c r="I381" s="194"/>
    </row>
    <row r="382" ht="15.75" customHeight="1">
      <c r="A382" s="189"/>
      <c r="B382" s="190"/>
      <c r="C382" s="190"/>
      <c r="D382" s="191"/>
      <c r="E382" s="192"/>
      <c r="F382" s="193"/>
      <c r="G382" s="194"/>
      <c r="H382" s="194"/>
      <c r="I382" s="194"/>
    </row>
    <row r="383" ht="15.75" customHeight="1">
      <c r="A383" s="189"/>
      <c r="B383" s="190"/>
      <c r="C383" s="190"/>
      <c r="D383" s="191"/>
      <c r="E383" s="192"/>
      <c r="F383" s="193"/>
      <c r="G383" s="194"/>
      <c r="H383" s="194"/>
      <c r="I383" s="194"/>
    </row>
    <row r="384" ht="15.75" customHeight="1">
      <c r="A384" s="189"/>
      <c r="B384" s="190"/>
      <c r="C384" s="190"/>
      <c r="D384" s="191"/>
      <c r="E384" s="192"/>
      <c r="F384" s="193"/>
      <c r="G384" s="194"/>
      <c r="H384" s="194"/>
      <c r="I384" s="194"/>
    </row>
    <row r="385" ht="15.75" customHeight="1">
      <c r="A385" s="189"/>
      <c r="B385" s="190"/>
      <c r="C385" s="190"/>
      <c r="D385" s="191"/>
      <c r="E385" s="192"/>
      <c r="F385" s="193"/>
      <c r="G385" s="194"/>
      <c r="H385" s="194"/>
      <c r="I385" s="194"/>
    </row>
    <row r="386" ht="15.75" customHeight="1">
      <c r="A386" s="189"/>
      <c r="B386" s="190"/>
      <c r="C386" s="190"/>
      <c r="D386" s="191"/>
      <c r="E386" s="192"/>
      <c r="F386" s="193"/>
      <c r="G386" s="194"/>
      <c r="H386" s="194"/>
      <c r="I386" s="194"/>
    </row>
    <row r="387" ht="15.75" customHeight="1">
      <c r="A387" s="189"/>
      <c r="B387" s="190"/>
      <c r="C387" s="190"/>
      <c r="D387" s="191"/>
      <c r="E387" s="192"/>
      <c r="F387" s="193"/>
      <c r="G387" s="194"/>
      <c r="H387" s="194"/>
      <c r="I387" s="194"/>
    </row>
    <row r="388" ht="15.75" customHeight="1">
      <c r="A388" s="189"/>
      <c r="B388" s="190"/>
      <c r="C388" s="190"/>
      <c r="D388" s="191"/>
      <c r="E388" s="192"/>
      <c r="F388" s="193"/>
      <c r="G388" s="194"/>
      <c r="H388" s="194"/>
      <c r="I388" s="194"/>
    </row>
    <row r="389" ht="15.75" customHeight="1">
      <c r="A389" s="189"/>
      <c r="B389" s="190"/>
      <c r="C389" s="190"/>
      <c r="D389" s="191"/>
      <c r="E389" s="192"/>
      <c r="F389" s="193"/>
      <c r="G389" s="194"/>
      <c r="H389" s="194"/>
      <c r="I389" s="194"/>
    </row>
    <row r="390" ht="15.75" customHeight="1">
      <c r="A390" s="189"/>
      <c r="B390" s="190"/>
      <c r="C390" s="190"/>
      <c r="D390" s="191"/>
      <c r="E390" s="192"/>
      <c r="F390" s="193"/>
      <c r="G390" s="194"/>
      <c r="H390" s="194"/>
      <c r="I390" s="194"/>
    </row>
    <row r="391" ht="15.75" customHeight="1">
      <c r="A391" s="189"/>
      <c r="B391" s="190"/>
      <c r="C391" s="190"/>
      <c r="D391" s="191"/>
      <c r="E391" s="192"/>
      <c r="F391" s="193"/>
      <c r="G391" s="194"/>
      <c r="H391" s="194"/>
      <c r="I391" s="194"/>
    </row>
    <row r="392" ht="15.75" customHeight="1">
      <c r="A392" s="189"/>
      <c r="B392" s="190"/>
      <c r="C392" s="190"/>
      <c r="D392" s="191"/>
      <c r="E392" s="192"/>
      <c r="F392" s="193"/>
      <c r="G392" s="194"/>
      <c r="H392" s="194"/>
      <c r="I392" s="194"/>
    </row>
    <row r="393" ht="15.75" customHeight="1">
      <c r="A393" s="189"/>
      <c r="B393" s="190"/>
      <c r="C393" s="190"/>
      <c r="D393" s="191"/>
      <c r="E393" s="192"/>
      <c r="F393" s="193"/>
      <c r="G393" s="194"/>
      <c r="H393" s="194"/>
      <c r="I393" s="194"/>
    </row>
    <row r="394" ht="15.75" customHeight="1">
      <c r="A394" s="189"/>
      <c r="B394" s="190"/>
      <c r="C394" s="190"/>
      <c r="D394" s="191"/>
      <c r="E394" s="192"/>
      <c r="F394" s="193"/>
      <c r="G394" s="194"/>
      <c r="H394" s="194"/>
      <c r="I394" s="194"/>
    </row>
    <row r="395" ht="15.75" customHeight="1">
      <c r="A395" s="189"/>
      <c r="B395" s="190"/>
      <c r="C395" s="190"/>
      <c r="D395" s="191"/>
      <c r="E395" s="192"/>
      <c r="F395" s="193"/>
      <c r="G395" s="194"/>
      <c r="H395" s="194"/>
      <c r="I395" s="194"/>
    </row>
    <row r="396" ht="15.75" customHeight="1">
      <c r="A396" s="189"/>
      <c r="B396" s="190"/>
      <c r="C396" s="190"/>
      <c r="D396" s="191"/>
      <c r="E396" s="192"/>
      <c r="F396" s="193"/>
      <c r="G396" s="194"/>
      <c r="H396" s="194"/>
      <c r="I396" s="194"/>
    </row>
    <row r="397" ht="15.75" customHeight="1">
      <c r="A397" s="189"/>
      <c r="B397" s="190"/>
      <c r="C397" s="190"/>
      <c r="D397" s="191"/>
      <c r="E397" s="192"/>
      <c r="F397" s="193"/>
      <c r="G397" s="194"/>
      <c r="H397" s="194"/>
      <c r="I397" s="194"/>
    </row>
    <row r="398" ht="15.75" customHeight="1">
      <c r="A398" s="189"/>
      <c r="B398" s="190"/>
      <c r="C398" s="190"/>
      <c r="D398" s="191"/>
      <c r="E398" s="192"/>
      <c r="F398" s="193"/>
      <c r="G398" s="194"/>
      <c r="H398" s="194"/>
      <c r="I398" s="194"/>
    </row>
    <row r="399" ht="15.75" customHeight="1">
      <c r="A399" s="189"/>
      <c r="B399" s="190"/>
      <c r="C399" s="190"/>
      <c r="D399" s="191"/>
      <c r="E399" s="192"/>
      <c r="F399" s="193"/>
      <c r="G399" s="194"/>
      <c r="H399" s="194"/>
      <c r="I399" s="194"/>
    </row>
    <row r="400" ht="15.75" customHeight="1">
      <c r="A400" s="189"/>
      <c r="B400" s="190"/>
      <c r="C400" s="190"/>
      <c r="D400" s="191"/>
      <c r="E400" s="192"/>
      <c r="F400" s="193"/>
      <c r="G400" s="194"/>
      <c r="H400" s="194"/>
      <c r="I400" s="194"/>
    </row>
    <row r="401" ht="15.75" customHeight="1">
      <c r="A401" s="189"/>
      <c r="B401" s="190"/>
      <c r="C401" s="190"/>
      <c r="D401" s="191"/>
      <c r="E401" s="192"/>
      <c r="F401" s="193"/>
      <c r="G401" s="194"/>
      <c r="H401" s="194"/>
      <c r="I401" s="194"/>
    </row>
    <row r="402" ht="15.75" customHeight="1">
      <c r="A402" s="189"/>
      <c r="B402" s="190"/>
      <c r="C402" s="190"/>
      <c r="D402" s="191"/>
      <c r="E402" s="192"/>
      <c r="F402" s="193"/>
      <c r="G402" s="194"/>
      <c r="H402" s="194"/>
      <c r="I402" s="194"/>
    </row>
    <row r="403" ht="15.75" customHeight="1">
      <c r="A403" s="189"/>
      <c r="B403" s="190"/>
      <c r="C403" s="190"/>
      <c r="D403" s="191"/>
      <c r="E403" s="192"/>
      <c r="F403" s="193"/>
      <c r="G403" s="194"/>
      <c r="H403" s="194"/>
      <c r="I403" s="194"/>
    </row>
    <row r="404" ht="15.75" customHeight="1">
      <c r="A404" s="189"/>
      <c r="B404" s="190"/>
      <c r="C404" s="190"/>
      <c r="D404" s="191"/>
      <c r="E404" s="192"/>
      <c r="F404" s="193"/>
      <c r="G404" s="194"/>
      <c r="H404" s="194"/>
      <c r="I404" s="194"/>
    </row>
    <row r="405" ht="15.75" customHeight="1">
      <c r="A405" s="189"/>
      <c r="B405" s="190"/>
      <c r="C405" s="190"/>
      <c r="D405" s="191"/>
      <c r="E405" s="192"/>
      <c r="F405" s="193"/>
      <c r="G405" s="194"/>
      <c r="H405" s="194"/>
      <c r="I405" s="194"/>
    </row>
    <row r="406" ht="15.75" customHeight="1">
      <c r="A406" s="189"/>
      <c r="B406" s="190"/>
      <c r="C406" s="190"/>
      <c r="D406" s="191"/>
      <c r="E406" s="192"/>
      <c r="F406" s="193"/>
      <c r="G406" s="194"/>
      <c r="H406" s="194"/>
      <c r="I406" s="194"/>
    </row>
    <row r="407" ht="15.75" customHeight="1">
      <c r="A407" s="189"/>
      <c r="B407" s="190"/>
      <c r="C407" s="190"/>
      <c r="D407" s="191"/>
      <c r="E407" s="192"/>
      <c r="F407" s="193"/>
      <c r="G407" s="194"/>
      <c r="H407" s="194"/>
      <c r="I407" s="194"/>
    </row>
    <row r="408" ht="15.75" customHeight="1">
      <c r="A408" s="189"/>
      <c r="B408" s="190"/>
      <c r="C408" s="190"/>
      <c r="D408" s="191"/>
      <c r="E408" s="192"/>
      <c r="F408" s="193"/>
      <c r="G408" s="194"/>
      <c r="H408" s="194"/>
      <c r="I408" s="194"/>
    </row>
    <row r="409" ht="15.75" customHeight="1">
      <c r="A409" s="189"/>
      <c r="B409" s="190"/>
      <c r="C409" s="190"/>
      <c r="D409" s="191"/>
      <c r="E409" s="192"/>
      <c r="F409" s="193"/>
      <c r="G409" s="194"/>
      <c r="H409" s="194"/>
      <c r="I409" s="194"/>
    </row>
    <row r="410" ht="15.75" customHeight="1">
      <c r="A410" s="189"/>
      <c r="B410" s="190"/>
      <c r="C410" s="190"/>
      <c r="D410" s="191"/>
      <c r="E410" s="192"/>
      <c r="F410" s="193"/>
      <c r="G410" s="194"/>
      <c r="H410" s="194"/>
      <c r="I410" s="194"/>
    </row>
    <row r="411" ht="15.75" customHeight="1">
      <c r="A411" s="189"/>
      <c r="B411" s="190"/>
      <c r="C411" s="190"/>
      <c r="D411" s="191"/>
      <c r="E411" s="192"/>
      <c r="F411" s="193"/>
      <c r="G411" s="194"/>
      <c r="H411" s="194"/>
      <c r="I411" s="194"/>
    </row>
    <row r="412" ht="15.75" customHeight="1">
      <c r="A412" s="189"/>
      <c r="B412" s="190"/>
      <c r="C412" s="190"/>
      <c r="D412" s="191"/>
      <c r="E412" s="192"/>
      <c r="F412" s="193"/>
      <c r="G412" s="194"/>
      <c r="H412" s="194"/>
      <c r="I412" s="194"/>
    </row>
    <row r="413" ht="15.75" customHeight="1">
      <c r="A413" s="189"/>
      <c r="B413" s="190"/>
      <c r="C413" s="190"/>
      <c r="D413" s="191"/>
      <c r="E413" s="192"/>
      <c r="F413" s="193"/>
      <c r="G413" s="194"/>
      <c r="H413" s="194"/>
      <c r="I413" s="194"/>
    </row>
    <row r="414" ht="15.75" customHeight="1">
      <c r="A414" s="189"/>
      <c r="B414" s="190"/>
      <c r="C414" s="190"/>
      <c r="D414" s="191"/>
      <c r="E414" s="192"/>
      <c r="F414" s="193"/>
      <c r="G414" s="194"/>
      <c r="H414" s="194"/>
      <c r="I414" s="194"/>
    </row>
    <row r="415" ht="15.75" customHeight="1">
      <c r="A415" s="189"/>
      <c r="B415" s="190"/>
      <c r="C415" s="190"/>
      <c r="D415" s="191"/>
      <c r="E415" s="192"/>
      <c r="F415" s="193"/>
      <c r="G415" s="194"/>
      <c r="H415" s="194"/>
      <c r="I415" s="194"/>
    </row>
    <row r="416" ht="15.75" customHeight="1">
      <c r="A416" s="189"/>
      <c r="B416" s="190"/>
      <c r="C416" s="190"/>
      <c r="D416" s="191"/>
      <c r="E416" s="192"/>
      <c r="F416" s="193"/>
      <c r="G416" s="194"/>
      <c r="H416" s="194"/>
      <c r="I416" s="194"/>
    </row>
    <row r="417" ht="15.75" customHeight="1">
      <c r="A417" s="189"/>
      <c r="B417" s="190"/>
      <c r="C417" s="190"/>
      <c r="D417" s="191"/>
      <c r="E417" s="192"/>
      <c r="F417" s="193"/>
      <c r="G417" s="194"/>
      <c r="H417" s="194"/>
      <c r="I417" s="194"/>
    </row>
    <row r="418" ht="15.75" customHeight="1">
      <c r="A418" s="189"/>
      <c r="B418" s="190"/>
      <c r="C418" s="190"/>
      <c r="D418" s="191"/>
      <c r="E418" s="192"/>
      <c r="F418" s="193"/>
      <c r="G418" s="194"/>
      <c r="H418" s="194"/>
      <c r="I418" s="194"/>
    </row>
    <row r="419" ht="15.75" customHeight="1">
      <c r="A419" s="189"/>
      <c r="B419" s="190"/>
      <c r="C419" s="190"/>
      <c r="D419" s="191"/>
      <c r="E419" s="192"/>
      <c r="F419" s="193"/>
      <c r="G419" s="194"/>
      <c r="H419" s="194"/>
      <c r="I419" s="194"/>
    </row>
    <row r="420" ht="15.75" customHeight="1">
      <c r="A420" s="189"/>
      <c r="B420" s="190"/>
      <c r="C420" s="190"/>
      <c r="D420" s="191"/>
      <c r="E420" s="192"/>
      <c r="F420" s="193"/>
      <c r="G420" s="194"/>
      <c r="H420" s="194"/>
      <c r="I420" s="194"/>
    </row>
    <row r="421" ht="15.75" customHeight="1">
      <c r="A421" s="189"/>
      <c r="B421" s="190"/>
      <c r="C421" s="190"/>
      <c r="D421" s="191"/>
      <c r="E421" s="192"/>
      <c r="F421" s="193"/>
      <c r="G421" s="194"/>
      <c r="H421" s="194"/>
      <c r="I421" s="194"/>
    </row>
    <row r="422" ht="15.75" customHeight="1">
      <c r="A422" s="189"/>
      <c r="B422" s="190"/>
      <c r="C422" s="190"/>
      <c r="D422" s="191"/>
      <c r="E422" s="192"/>
      <c r="F422" s="193"/>
      <c r="G422" s="194"/>
      <c r="H422" s="194"/>
      <c r="I422" s="194"/>
    </row>
    <row r="423" ht="15.75" customHeight="1">
      <c r="A423" s="189"/>
      <c r="B423" s="190"/>
      <c r="C423" s="190"/>
      <c r="D423" s="191"/>
      <c r="E423" s="192"/>
      <c r="F423" s="193"/>
      <c r="G423" s="194"/>
      <c r="H423" s="194"/>
      <c r="I423" s="194"/>
    </row>
    <row r="424" ht="15.75" customHeight="1">
      <c r="A424" s="189"/>
      <c r="B424" s="190"/>
      <c r="C424" s="190"/>
      <c r="D424" s="191"/>
      <c r="E424" s="192"/>
      <c r="F424" s="193"/>
      <c r="G424" s="194"/>
      <c r="H424" s="194"/>
      <c r="I424" s="194"/>
    </row>
    <row r="425" ht="15.75" customHeight="1">
      <c r="A425" s="189"/>
      <c r="B425" s="190"/>
      <c r="C425" s="190"/>
      <c r="D425" s="191"/>
      <c r="E425" s="192"/>
      <c r="F425" s="193"/>
      <c r="G425" s="194"/>
      <c r="H425" s="194"/>
      <c r="I425" s="194"/>
    </row>
    <row r="426" ht="15.75" customHeight="1">
      <c r="A426" s="189"/>
      <c r="B426" s="190"/>
      <c r="C426" s="190"/>
      <c r="D426" s="191"/>
      <c r="E426" s="192"/>
      <c r="F426" s="193"/>
      <c r="G426" s="194"/>
      <c r="H426" s="194"/>
      <c r="I426" s="194"/>
    </row>
    <row r="427" ht="15.75" customHeight="1">
      <c r="A427" s="189"/>
      <c r="B427" s="190"/>
      <c r="C427" s="190"/>
      <c r="D427" s="191"/>
      <c r="E427" s="192"/>
      <c r="F427" s="193"/>
      <c r="G427" s="194"/>
      <c r="H427" s="194"/>
      <c r="I427" s="194"/>
    </row>
    <row r="428" ht="15.75" customHeight="1">
      <c r="A428" s="189"/>
      <c r="B428" s="190"/>
      <c r="C428" s="190"/>
      <c r="D428" s="191"/>
      <c r="E428" s="192"/>
      <c r="F428" s="193"/>
      <c r="G428" s="194"/>
      <c r="H428" s="194"/>
      <c r="I428" s="194"/>
    </row>
    <row r="429" ht="15.75" customHeight="1">
      <c r="A429" s="189"/>
      <c r="B429" s="190"/>
      <c r="C429" s="190"/>
      <c r="D429" s="191"/>
      <c r="E429" s="192"/>
      <c r="F429" s="193"/>
      <c r="G429" s="194"/>
      <c r="H429" s="194"/>
      <c r="I429" s="194"/>
    </row>
    <row r="430" ht="15.75" customHeight="1">
      <c r="A430" s="189"/>
      <c r="B430" s="190"/>
      <c r="C430" s="190"/>
      <c r="D430" s="191"/>
      <c r="E430" s="192"/>
      <c r="F430" s="193"/>
      <c r="G430" s="194"/>
      <c r="H430" s="194"/>
      <c r="I430" s="194"/>
    </row>
    <row r="431" ht="15.75" customHeight="1">
      <c r="A431" s="189"/>
      <c r="B431" s="190"/>
      <c r="C431" s="190"/>
      <c r="D431" s="191"/>
      <c r="E431" s="192"/>
      <c r="F431" s="193"/>
      <c r="G431" s="194"/>
      <c r="H431" s="194"/>
      <c r="I431" s="194"/>
    </row>
    <row r="432" ht="15.75" customHeight="1">
      <c r="A432" s="189"/>
      <c r="B432" s="190"/>
      <c r="C432" s="190"/>
      <c r="D432" s="191"/>
      <c r="E432" s="192"/>
      <c r="F432" s="193"/>
      <c r="G432" s="194"/>
      <c r="H432" s="194"/>
      <c r="I432" s="194"/>
    </row>
    <row r="433" ht="15.75" customHeight="1">
      <c r="A433" s="189"/>
      <c r="B433" s="190"/>
      <c r="C433" s="190"/>
      <c r="D433" s="191"/>
      <c r="E433" s="192"/>
      <c r="F433" s="193"/>
      <c r="G433" s="194"/>
      <c r="H433" s="194"/>
      <c r="I433" s="194"/>
    </row>
    <row r="434" ht="15.75" customHeight="1">
      <c r="A434" s="189"/>
      <c r="B434" s="190"/>
      <c r="C434" s="190"/>
      <c r="D434" s="191"/>
      <c r="E434" s="192"/>
      <c r="F434" s="193"/>
      <c r="G434" s="194"/>
      <c r="H434" s="194"/>
      <c r="I434" s="194"/>
    </row>
    <row r="435" ht="15.75" customHeight="1">
      <c r="A435" s="189"/>
      <c r="B435" s="190"/>
      <c r="C435" s="190"/>
      <c r="D435" s="191"/>
      <c r="E435" s="192"/>
      <c r="F435" s="193"/>
      <c r="G435" s="194"/>
      <c r="H435" s="194"/>
      <c r="I435" s="194"/>
    </row>
    <row r="436" ht="15.75" customHeight="1">
      <c r="A436" s="189"/>
      <c r="B436" s="190"/>
      <c r="C436" s="190"/>
      <c r="D436" s="191"/>
      <c r="E436" s="192"/>
      <c r="F436" s="193"/>
      <c r="G436" s="194"/>
      <c r="H436" s="194"/>
      <c r="I436" s="194"/>
    </row>
    <row r="437" ht="15.75" customHeight="1">
      <c r="A437" s="189"/>
      <c r="B437" s="190"/>
      <c r="C437" s="190"/>
      <c r="D437" s="191"/>
      <c r="E437" s="192"/>
      <c r="F437" s="193"/>
      <c r="G437" s="194"/>
      <c r="H437" s="194"/>
      <c r="I437" s="194"/>
    </row>
    <row r="438" ht="15.75" customHeight="1">
      <c r="A438" s="189"/>
      <c r="B438" s="190"/>
      <c r="C438" s="190"/>
      <c r="D438" s="191"/>
      <c r="E438" s="192"/>
      <c r="F438" s="193"/>
      <c r="G438" s="194"/>
      <c r="H438" s="194"/>
      <c r="I438" s="194"/>
    </row>
    <row r="439" ht="15.75" customHeight="1">
      <c r="A439" s="189"/>
      <c r="B439" s="190"/>
      <c r="C439" s="190"/>
      <c r="D439" s="191"/>
      <c r="E439" s="192"/>
      <c r="F439" s="193"/>
      <c r="G439" s="194"/>
      <c r="H439" s="194"/>
      <c r="I439" s="194"/>
    </row>
    <row r="440" ht="15.75" customHeight="1">
      <c r="A440" s="189"/>
      <c r="B440" s="190"/>
      <c r="C440" s="190"/>
      <c r="D440" s="191"/>
      <c r="E440" s="192"/>
      <c r="F440" s="193"/>
      <c r="G440" s="194"/>
      <c r="H440" s="194"/>
      <c r="I440" s="194"/>
    </row>
    <row r="441" ht="15.75" customHeight="1">
      <c r="A441" s="189"/>
      <c r="B441" s="190"/>
      <c r="C441" s="190"/>
      <c r="D441" s="191"/>
      <c r="E441" s="192"/>
      <c r="F441" s="193"/>
      <c r="G441" s="194"/>
      <c r="H441" s="194"/>
      <c r="I441" s="194"/>
    </row>
    <row r="442" ht="15.75" customHeight="1">
      <c r="A442" s="189"/>
      <c r="B442" s="190"/>
      <c r="C442" s="190"/>
      <c r="D442" s="191"/>
      <c r="E442" s="192"/>
      <c r="F442" s="193"/>
      <c r="G442" s="194"/>
      <c r="H442" s="194"/>
      <c r="I442" s="194"/>
    </row>
    <row r="443" ht="15.75" customHeight="1">
      <c r="A443" s="189"/>
      <c r="B443" s="190"/>
      <c r="C443" s="190"/>
      <c r="D443" s="191"/>
      <c r="E443" s="192"/>
      <c r="F443" s="193"/>
      <c r="G443" s="194"/>
      <c r="H443" s="194"/>
      <c r="I443" s="194"/>
    </row>
    <row r="444" ht="15.75" customHeight="1">
      <c r="A444" s="189"/>
      <c r="B444" s="190"/>
      <c r="C444" s="190"/>
      <c r="D444" s="191"/>
      <c r="E444" s="192"/>
      <c r="F444" s="193"/>
      <c r="G444" s="194"/>
      <c r="H444" s="194"/>
      <c r="I444" s="194"/>
    </row>
    <row r="445" ht="15.75" customHeight="1">
      <c r="A445" s="189"/>
      <c r="B445" s="190"/>
      <c r="C445" s="190"/>
      <c r="D445" s="191"/>
      <c r="E445" s="192"/>
      <c r="F445" s="193"/>
      <c r="G445" s="194"/>
      <c r="H445" s="194"/>
      <c r="I445" s="194"/>
    </row>
    <row r="446" ht="15.75" customHeight="1">
      <c r="A446" s="189"/>
      <c r="B446" s="190"/>
      <c r="C446" s="190"/>
      <c r="D446" s="191"/>
      <c r="E446" s="192"/>
      <c r="F446" s="193"/>
      <c r="G446" s="194"/>
      <c r="H446" s="194"/>
      <c r="I446" s="194"/>
    </row>
    <row r="447" ht="15.75" customHeight="1">
      <c r="A447" s="189"/>
      <c r="B447" s="190"/>
      <c r="C447" s="190"/>
      <c r="D447" s="191"/>
      <c r="E447" s="192"/>
      <c r="F447" s="193"/>
      <c r="G447" s="194"/>
      <c r="H447" s="194"/>
      <c r="I447" s="194"/>
    </row>
    <row r="448" ht="15.75" customHeight="1">
      <c r="A448" s="189"/>
      <c r="B448" s="190"/>
      <c r="C448" s="190"/>
      <c r="D448" s="191"/>
      <c r="E448" s="192"/>
      <c r="F448" s="193"/>
      <c r="G448" s="194"/>
      <c r="H448" s="194"/>
      <c r="I448" s="194"/>
    </row>
    <row r="449" ht="15.75" customHeight="1">
      <c r="A449" s="189"/>
      <c r="B449" s="190"/>
      <c r="C449" s="190"/>
      <c r="D449" s="191"/>
      <c r="E449" s="192"/>
      <c r="F449" s="193"/>
      <c r="G449" s="194"/>
      <c r="H449" s="194"/>
      <c r="I449" s="194"/>
    </row>
    <row r="450" ht="15.75" customHeight="1">
      <c r="A450" s="189"/>
      <c r="B450" s="190"/>
      <c r="C450" s="190"/>
      <c r="D450" s="191"/>
      <c r="E450" s="192"/>
      <c r="F450" s="193"/>
      <c r="G450" s="194"/>
      <c r="H450" s="194"/>
      <c r="I450" s="194"/>
    </row>
    <row r="451" ht="15.75" customHeight="1">
      <c r="A451" s="189"/>
      <c r="B451" s="190"/>
      <c r="C451" s="190"/>
      <c r="D451" s="191"/>
      <c r="E451" s="192"/>
      <c r="F451" s="193"/>
      <c r="G451" s="194"/>
      <c r="H451" s="194"/>
      <c r="I451" s="194"/>
    </row>
    <row r="452" ht="15.75" customHeight="1">
      <c r="A452" s="189"/>
      <c r="B452" s="190"/>
      <c r="C452" s="190"/>
      <c r="D452" s="191"/>
      <c r="E452" s="192"/>
      <c r="F452" s="193"/>
      <c r="G452" s="194"/>
      <c r="H452" s="194"/>
      <c r="I452" s="194"/>
    </row>
    <row r="453" ht="15.75" customHeight="1">
      <c r="A453" s="189"/>
      <c r="B453" s="190"/>
      <c r="C453" s="190"/>
      <c r="D453" s="191"/>
      <c r="E453" s="192"/>
      <c r="F453" s="193"/>
      <c r="G453" s="194"/>
      <c r="H453" s="194"/>
      <c r="I453" s="194"/>
    </row>
    <row r="454" ht="15.75" customHeight="1">
      <c r="A454" s="189"/>
      <c r="B454" s="190"/>
      <c r="C454" s="190"/>
      <c r="D454" s="191"/>
      <c r="E454" s="192"/>
      <c r="F454" s="193"/>
      <c r="G454" s="194"/>
      <c r="H454" s="194"/>
      <c r="I454" s="194"/>
    </row>
    <row r="455" ht="15.75" customHeight="1">
      <c r="A455" s="189"/>
      <c r="B455" s="190"/>
      <c r="C455" s="190"/>
      <c r="D455" s="191"/>
      <c r="E455" s="192"/>
      <c r="F455" s="193"/>
      <c r="G455" s="194"/>
      <c r="H455" s="194"/>
      <c r="I455" s="194"/>
    </row>
    <row r="456" ht="15.75" customHeight="1">
      <c r="A456" s="189"/>
      <c r="B456" s="190"/>
      <c r="C456" s="190"/>
      <c r="D456" s="191"/>
      <c r="E456" s="192"/>
      <c r="F456" s="193"/>
      <c r="G456" s="194"/>
      <c r="H456" s="194"/>
      <c r="I456" s="194"/>
    </row>
    <row r="457" ht="15.75" customHeight="1">
      <c r="A457" s="189"/>
      <c r="B457" s="190"/>
      <c r="C457" s="190"/>
      <c r="D457" s="191"/>
      <c r="E457" s="192"/>
      <c r="F457" s="193"/>
      <c r="G457" s="194"/>
      <c r="H457" s="194"/>
      <c r="I457" s="194"/>
    </row>
    <row r="458" ht="15.75" customHeight="1">
      <c r="A458" s="189"/>
      <c r="B458" s="190"/>
      <c r="C458" s="190"/>
      <c r="D458" s="191"/>
      <c r="E458" s="192"/>
      <c r="F458" s="193"/>
      <c r="G458" s="194"/>
      <c r="H458" s="194"/>
      <c r="I458" s="194"/>
    </row>
    <row r="459" ht="15.75" customHeight="1">
      <c r="A459" s="189"/>
      <c r="B459" s="190"/>
      <c r="C459" s="190"/>
      <c r="D459" s="191"/>
      <c r="E459" s="192"/>
      <c r="F459" s="193"/>
      <c r="G459" s="194"/>
      <c r="H459" s="194"/>
      <c r="I459" s="194"/>
    </row>
    <row r="460" ht="15.75" customHeight="1">
      <c r="A460" s="189"/>
      <c r="B460" s="190"/>
      <c r="C460" s="190"/>
      <c r="D460" s="191"/>
      <c r="E460" s="192"/>
      <c r="F460" s="193"/>
      <c r="G460" s="194"/>
      <c r="H460" s="194"/>
      <c r="I460" s="194"/>
    </row>
    <row r="461" ht="15.75" customHeight="1">
      <c r="A461" s="189"/>
      <c r="B461" s="190"/>
      <c r="C461" s="190"/>
      <c r="D461" s="191"/>
      <c r="E461" s="192"/>
      <c r="F461" s="193"/>
      <c r="G461" s="194"/>
      <c r="H461" s="194"/>
      <c r="I461" s="194"/>
    </row>
    <row r="462" ht="15.75" customHeight="1">
      <c r="A462" s="189"/>
      <c r="B462" s="190"/>
      <c r="C462" s="190"/>
      <c r="D462" s="191"/>
      <c r="E462" s="192"/>
      <c r="F462" s="193"/>
      <c r="G462" s="194"/>
      <c r="H462" s="194"/>
      <c r="I462" s="194"/>
    </row>
    <row r="463" ht="15.75" customHeight="1">
      <c r="A463" s="189"/>
      <c r="B463" s="190"/>
      <c r="C463" s="190"/>
      <c r="D463" s="191"/>
      <c r="E463" s="192"/>
      <c r="F463" s="193"/>
      <c r="G463" s="194"/>
      <c r="H463" s="194"/>
      <c r="I463" s="194"/>
    </row>
    <row r="464" ht="15.75" customHeight="1">
      <c r="A464" s="189"/>
      <c r="B464" s="190"/>
      <c r="C464" s="190"/>
      <c r="D464" s="191"/>
      <c r="E464" s="192"/>
      <c r="F464" s="193"/>
      <c r="G464" s="194"/>
      <c r="H464" s="194"/>
      <c r="I464" s="194"/>
    </row>
    <row r="465" ht="15.75" customHeight="1">
      <c r="A465" s="189"/>
      <c r="B465" s="190"/>
      <c r="C465" s="190"/>
      <c r="D465" s="191"/>
      <c r="E465" s="192"/>
      <c r="F465" s="193"/>
      <c r="G465" s="194"/>
      <c r="H465" s="194"/>
      <c r="I465" s="194"/>
    </row>
    <row r="466" ht="15.75" customHeight="1">
      <c r="A466" s="189"/>
      <c r="B466" s="190"/>
      <c r="C466" s="190"/>
      <c r="D466" s="191"/>
      <c r="E466" s="192"/>
      <c r="F466" s="193"/>
      <c r="G466" s="194"/>
      <c r="H466" s="194"/>
      <c r="I466" s="194"/>
    </row>
    <row r="467" ht="15.75" customHeight="1">
      <c r="A467" s="189"/>
      <c r="B467" s="190"/>
      <c r="C467" s="190"/>
      <c r="D467" s="191"/>
      <c r="E467" s="192"/>
      <c r="F467" s="193"/>
      <c r="G467" s="194"/>
      <c r="H467" s="194"/>
      <c r="I467" s="194"/>
    </row>
    <row r="468" ht="15.75" customHeight="1">
      <c r="A468" s="189"/>
      <c r="B468" s="190"/>
      <c r="C468" s="190"/>
      <c r="D468" s="191"/>
      <c r="E468" s="192"/>
      <c r="F468" s="193"/>
      <c r="G468" s="194"/>
      <c r="H468" s="194"/>
      <c r="I468" s="194"/>
    </row>
    <row r="469" ht="15.75" customHeight="1">
      <c r="A469" s="189"/>
      <c r="B469" s="190"/>
      <c r="C469" s="190"/>
      <c r="D469" s="191"/>
      <c r="E469" s="192"/>
      <c r="F469" s="193"/>
      <c r="G469" s="194"/>
      <c r="H469" s="194"/>
      <c r="I469" s="194"/>
    </row>
    <row r="470" ht="15.75" customHeight="1">
      <c r="A470" s="189"/>
      <c r="B470" s="190"/>
      <c r="C470" s="190"/>
      <c r="D470" s="191"/>
      <c r="E470" s="192"/>
      <c r="F470" s="193"/>
      <c r="G470" s="194"/>
      <c r="H470" s="194"/>
      <c r="I470" s="194"/>
    </row>
    <row r="471" ht="15.75" customHeight="1">
      <c r="A471" s="189"/>
      <c r="B471" s="190"/>
      <c r="C471" s="190"/>
      <c r="D471" s="191"/>
      <c r="E471" s="192"/>
      <c r="F471" s="193"/>
      <c r="G471" s="194"/>
      <c r="H471" s="194"/>
      <c r="I471" s="194"/>
    </row>
    <row r="472" ht="15.75" customHeight="1">
      <c r="A472" s="189"/>
      <c r="B472" s="190"/>
      <c r="C472" s="190"/>
      <c r="D472" s="191"/>
      <c r="E472" s="192"/>
      <c r="F472" s="193"/>
      <c r="G472" s="194"/>
      <c r="H472" s="194"/>
      <c r="I472" s="194"/>
    </row>
    <row r="473" ht="15.75" customHeight="1">
      <c r="A473" s="189"/>
      <c r="B473" s="190"/>
      <c r="C473" s="190"/>
      <c r="D473" s="191"/>
      <c r="E473" s="192"/>
      <c r="F473" s="193"/>
      <c r="G473" s="194"/>
      <c r="H473" s="194"/>
      <c r="I473" s="194"/>
    </row>
    <row r="474" ht="15.75" customHeight="1">
      <c r="A474" s="189"/>
      <c r="B474" s="190"/>
      <c r="C474" s="190"/>
      <c r="D474" s="191"/>
      <c r="E474" s="192"/>
      <c r="F474" s="193"/>
      <c r="G474" s="194"/>
      <c r="H474" s="194"/>
      <c r="I474" s="194"/>
    </row>
    <row r="475" ht="15.75" customHeight="1">
      <c r="A475" s="189"/>
      <c r="B475" s="190"/>
      <c r="C475" s="190"/>
      <c r="D475" s="191"/>
      <c r="E475" s="192"/>
      <c r="F475" s="193"/>
      <c r="G475" s="194"/>
      <c r="H475" s="194"/>
      <c r="I475" s="194"/>
    </row>
    <row r="476" ht="15.75" customHeight="1">
      <c r="A476" s="189"/>
      <c r="B476" s="190"/>
      <c r="C476" s="190"/>
      <c r="D476" s="191"/>
      <c r="E476" s="192"/>
      <c r="F476" s="193"/>
      <c r="G476" s="194"/>
      <c r="H476" s="194"/>
      <c r="I476" s="194"/>
    </row>
    <row r="477" ht="15.75" customHeight="1">
      <c r="A477" s="189"/>
      <c r="B477" s="190"/>
      <c r="C477" s="190"/>
      <c r="D477" s="191"/>
      <c r="E477" s="192"/>
      <c r="F477" s="193"/>
      <c r="G477" s="194"/>
      <c r="H477" s="194"/>
      <c r="I477" s="194"/>
    </row>
    <row r="478" ht="15.75" customHeight="1">
      <c r="A478" s="189"/>
      <c r="B478" s="190"/>
      <c r="C478" s="190"/>
      <c r="D478" s="191"/>
      <c r="E478" s="192"/>
      <c r="F478" s="193"/>
      <c r="G478" s="194"/>
      <c r="H478" s="194"/>
      <c r="I478" s="194"/>
    </row>
    <row r="479" ht="15.75" customHeight="1">
      <c r="A479" s="189"/>
      <c r="B479" s="190"/>
      <c r="C479" s="190"/>
      <c r="D479" s="191"/>
      <c r="E479" s="192"/>
      <c r="F479" s="193"/>
      <c r="G479" s="194"/>
      <c r="H479" s="194"/>
      <c r="I479" s="194"/>
    </row>
    <row r="480" ht="15.75" customHeight="1">
      <c r="A480" s="189"/>
      <c r="B480" s="190"/>
      <c r="C480" s="190"/>
      <c r="D480" s="191"/>
      <c r="E480" s="192"/>
      <c r="F480" s="193"/>
      <c r="G480" s="194"/>
      <c r="H480" s="194"/>
      <c r="I480" s="194"/>
    </row>
    <row r="481" ht="15.75" customHeight="1">
      <c r="A481" s="189"/>
      <c r="B481" s="190"/>
      <c r="C481" s="190"/>
      <c r="D481" s="191"/>
      <c r="E481" s="192"/>
      <c r="F481" s="193"/>
      <c r="G481" s="194"/>
      <c r="H481" s="194"/>
      <c r="I481" s="194"/>
    </row>
    <row r="482" ht="15.75" customHeight="1">
      <c r="A482" s="189"/>
      <c r="B482" s="190"/>
      <c r="C482" s="190"/>
      <c r="D482" s="191"/>
      <c r="E482" s="192"/>
      <c r="F482" s="193"/>
      <c r="G482" s="194"/>
      <c r="H482" s="194"/>
      <c r="I482" s="194"/>
    </row>
    <row r="483" ht="15.75" customHeight="1">
      <c r="A483" s="189"/>
      <c r="B483" s="190"/>
      <c r="C483" s="190"/>
      <c r="D483" s="191"/>
      <c r="E483" s="192"/>
      <c r="F483" s="193"/>
      <c r="G483" s="194"/>
      <c r="H483" s="194"/>
      <c r="I483" s="194"/>
    </row>
    <row r="484" ht="15.75" customHeight="1">
      <c r="A484" s="189"/>
      <c r="B484" s="190"/>
      <c r="C484" s="190"/>
      <c r="D484" s="191"/>
      <c r="E484" s="192"/>
      <c r="F484" s="193"/>
      <c r="G484" s="194"/>
      <c r="H484" s="194"/>
      <c r="I484" s="194"/>
    </row>
    <row r="485" ht="15.75" customHeight="1">
      <c r="A485" s="189"/>
      <c r="B485" s="190"/>
      <c r="C485" s="190"/>
      <c r="D485" s="191"/>
      <c r="E485" s="192"/>
      <c r="F485" s="193"/>
      <c r="G485" s="194"/>
      <c r="H485" s="194"/>
      <c r="I485" s="194"/>
    </row>
    <row r="486" ht="15.75" customHeight="1">
      <c r="A486" s="189"/>
      <c r="B486" s="190"/>
      <c r="C486" s="190"/>
      <c r="D486" s="191"/>
      <c r="E486" s="192"/>
      <c r="F486" s="193"/>
      <c r="G486" s="194"/>
      <c r="H486" s="194"/>
      <c r="I486" s="194"/>
    </row>
    <row r="487" ht="15.75" customHeight="1">
      <c r="A487" s="189"/>
      <c r="B487" s="190"/>
      <c r="C487" s="190"/>
      <c r="D487" s="191"/>
      <c r="E487" s="192"/>
      <c r="F487" s="193"/>
      <c r="G487" s="194"/>
      <c r="H487" s="194"/>
      <c r="I487" s="194"/>
    </row>
    <row r="488" ht="15.75" customHeight="1">
      <c r="A488" s="189"/>
      <c r="B488" s="190"/>
      <c r="C488" s="190"/>
      <c r="D488" s="191"/>
      <c r="E488" s="192"/>
      <c r="F488" s="193"/>
      <c r="G488" s="194"/>
      <c r="H488" s="194"/>
      <c r="I488" s="194"/>
    </row>
    <row r="489" ht="15.75" customHeight="1">
      <c r="A489" s="189"/>
      <c r="B489" s="190"/>
      <c r="C489" s="190"/>
      <c r="D489" s="191"/>
      <c r="E489" s="192"/>
      <c r="F489" s="193"/>
      <c r="G489" s="194"/>
      <c r="H489" s="194"/>
      <c r="I489" s="194"/>
    </row>
    <row r="490" ht="15.75" customHeight="1">
      <c r="A490" s="189"/>
      <c r="B490" s="190"/>
      <c r="C490" s="190"/>
      <c r="D490" s="191"/>
      <c r="E490" s="192"/>
      <c r="F490" s="193"/>
      <c r="G490" s="194"/>
      <c r="H490" s="194"/>
      <c r="I490" s="194"/>
    </row>
    <row r="491" ht="15.75" customHeight="1">
      <c r="A491" s="189"/>
      <c r="B491" s="190"/>
      <c r="C491" s="190"/>
      <c r="D491" s="191"/>
      <c r="E491" s="192"/>
      <c r="F491" s="193"/>
      <c r="G491" s="194"/>
      <c r="H491" s="194"/>
      <c r="I491" s="194"/>
    </row>
    <row r="492" ht="15.75" customHeight="1">
      <c r="A492" s="189"/>
      <c r="B492" s="190"/>
      <c r="C492" s="190"/>
      <c r="D492" s="191"/>
      <c r="E492" s="192"/>
      <c r="F492" s="193"/>
      <c r="G492" s="194"/>
      <c r="H492" s="194"/>
      <c r="I492" s="194"/>
    </row>
    <row r="493" ht="15.75" customHeight="1">
      <c r="A493" s="189"/>
      <c r="B493" s="190"/>
      <c r="C493" s="190"/>
      <c r="D493" s="191"/>
      <c r="E493" s="192"/>
      <c r="F493" s="193"/>
      <c r="G493" s="194"/>
      <c r="H493" s="194"/>
      <c r="I493" s="194"/>
    </row>
    <row r="494" ht="15.75" customHeight="1">
      <c r="A494" s="189"/>
      <c r="B494" s="190"/>
      <c r="C494" s="190"/>
      <c r="D494" s="191"/>
      <c r="E494" s="192"/>
      <c r="F494" s="193"/>
      <c r="G494" s="194"/>
      <c r="H494" s="194"/>
      <c r="I494" s="194"/>
    </row>
    <row r="495" ht="15.75" customHeight="1">
      <c r="A495" s="189"/>
      <c r="B495" s="190"/>
      <c r="C495" s="190"/>
      <c r="D495" s="191"/>
      <c r="E495" s="192"/>
      <c r="F495" s="193"/>
      <c r="G495" s="194"/>
      <c r="H495" s="194"/>
      <c r="I495" s="194"/>
    </row>
    <row r="496" ht="15.75" customHeight="1">
      <c r="A496" s="189"/>
      <c r="B496" s="190"/>
      <c r="C496" s="190"/>
      <c r="D496" s="191"/>
      <c r="E496" s="192"/>
      <c r="F496" s="193"/>
      <c r="G496" s="194"/>
      <c r="H496" s="194"/>
      <c r="I496" s="194"/>
    </row>
    <row r="497" ht="15.75" customHeight="1">
      <c r="A497" s="189"/>
      <c r="B497" s="190"/>
      <c r="C497" s="190"/>
      <c r="D497" s="191"/>
      <c r="E497" s="192"/>
      <c r="F497" s="193"/>
      <c r="G497" s="194"/>
      <c r="H497" s="194"/>
      <c r="I497" s="194"/>
    </row>
    <row r="498" ht="15.75" customHeight="1">
      <c r="A498" s="189"/>
      <c r="B498" s="190"/>
      <c r="C498" s="190"/>
      <c r="D498" s="191"/>
      <c r="E498" s="192"/>
      <c r="F498" s="193"/>
      <c r="G498" s="194"/>
      <c r="H498" s="194"/>
      <c r="I498" s="194"/>
    </row>
    <row r="499" ht="15.75" customHeight="1">
      <c r="A499" s="189"/>
      <c r="B499" s="190"/>
      <c r="C499" s="190"/>
      <c r="D499" s="191"/>
      <c r="E499" s="192"/>
      <c r="F499" s="193"/>
      <c r="G499" s="194"/>
      <c r="H499" s="194"/>
      <c r="I499" s="194"/>
    </row>
    <row r="500" ht="15.75" customHeight="1">
      <c r="A500" s="189"/>
      <c r="B500" s="190"/>
      <c r="C500" s="190"/>
      <c r="D500" s="191"/>
      <c r="E500" s="192"/>
      <c r="F500" s="193"/>
      <c r="G500" s="194"/>
      <c r="H500" s="194"/>
      <c r="I500" s="194"/>
    </row>
    <row r="501" ht="15.75" customHeight="1">
      <c r="A501" s="189"/>
      <c r="B501" s="190"/>
      <c r="C501" s="190"/>
      <c r="D501" s="191"/>
      <c r="E501" s="192"/>
      <c r="F501" s="193"/>
      <c r="G501" s="194"/>
      <c r="H501" s="194"/>
      <c r="I501" s="194"/>
    </row>
    <row r="502" ht="15.75" customHeight="1">
      <c r="A502" s="189"/>
      <c r="B502" s="190"/>
      <c r="C502" s="190"/>
      <c r="D502" s="191"/>
      <c r="E502" s="192"/>
      <c r="F502" s="193"/>
      <c r="G502" s="194"/>
      <c r="H502" s="194"/>
      <c r="I502" s="194"/>
    </row>
    <row r="503" ht="15.75" customHeight="1">
      <c r="A503" s="189"/>
      <c r="B503" s="190"/>
      <c r="C503" s="190"/>
      <c r="D503" s="191"/>
      <c r="E503" s="192"/>
      <c r="F503" s="193"/>
      <c r="G503" s="194"/>
      <c r="H503" s="194"/>
      <c r="I503" s="194"/>
    </row>
    <row r="504" ht="15.75" customHeight="1">
      <c r="A504" s="189"/>
      <c r="B504" s="190"/>
      <c r="C504" s="190"/>
      <c r="D504" s="191"/>
      <c r="E504" s="192"/>
      <c r="F504" s="193"/>
      <c r="G504" s="194"/>
      <c r="H504" s="194"/>
      <c r="I504" s="194"/>
    </row>
    <row r="505" ht="15.75" customHeight="1">
      <c r="A505" s="189"/>
      <c r="B505" s="190"/>
      <c r="C505" s="190"/>
      <c r="D505" s="191"/>
      <c r="E505" s="192"/>
      <c r="F505" s="193"/>
      <c r="G505" s="194"/>
      <c r="H505" s="194"/>
      <c r="I505" s="194"/>
    </row>
    <row r="506" ht="15.75" customHeight="1">
      <c r="A506" s="189"/>
      <c r="B506" s="190"/>
      <c r="C506" s="190"/>
      <c r="D506" s="191"/>
      <c r="E506" s="192"/>
      <c r="F506" s="193"/>
      <c r="G506" s="194"/>
      <c r="H506" s="194"/>
      <c r="I506" s="194"/>
    </row>
    <row r="507" ht="15.75" customHeight="1">
      <c r="A507" s="189"/>
      <c r="B507" s="190"/>
      <c r="C507" s="190"/>
      <c r="D507" s="191"/>
      <c r="E507" s="192"/>
      <c r="F507" s="193"/>
      <c r="G507" s="194"/>
      <c r="H507" s="194"/>
      <c r="I507" s="194"/>
    </row>
    <row r="508" ht="15.75" customHeight="1">
      <c r="A508" s="189"/>
      <c r="B508" s="190"/>
      <c r="C508" s="190"/>
      <c r="D508" s="191"/>
      <c r="E508" s="192"/>
      <c r="F508" s="193"/>
      <c r="G508" s="194"/>
      <c r="H508" s="194"/>
      <c r="I508" s="194"/>
    </row>
    <row r="509" ht="15.75" customHeight="1">
      <c r="A509" s="189"/>
      <c r="B509" s="190"/>
      <c r="C509" s="190"/>
      <c r="D509" s="191"/>
      <c r="E509" s="192"/>
      <c r="F509" s="193"/>
      <c r="G509" s="194"/>
      <c r="H509" s="194"/>
      <c r="I509" s="194"/>
    </row>
    <row r="510" ht="15.75" customHeight="1">
      <c r="A510" s="189"/>
      <c r="B510" s="190"/>
      <c r="C510" s="190"/>
      <c r="D510" s="191"/>
      <c r="E510" s="192"/>
      <c r="F510" s="193"/>
      <c r="G510" s="194"/>
      <c r="H510" s="194"/>
      <c r="I510" s="194"/>
    </row>
    <row r="511" ht="15.75" customHeight="1">
      <c r="A511" s="189"/>
      <c r="B511" s="190"/>
      <c r="C511" s="190"/>
      <c r="D511" s="191"/>
      <c r="E511" s="192"/>
      <c r="F511" s="193"/>
      <c r="G511" s="194"/>
      <c r="H511" s="194"/>
      <c r="I511" s="194"/>
    </row>
    <row r="512" ht="15.75" customHeight="1">
      <c r="A512" s="189"/>
      <c r="B512" s="190"/>
      <c r="C512" s="190"/>
      <c r="D512" s="191"/>
      <c r="E512" s="192"/>
      <c r="F512" s="193"/>
      <c r="G512" s="194"/>
      <c r="H512" s="194"/>
      <c r="I512" s="194"/>
    </row>
    <row r="513" ht="15.75" customHeight="1">
      <c r="A513" s="189"/>
      <c r="B513" s="190"/>
      <c r="C513" s="190"/>
      <c r="D513" s="191"/>
      <c r="E513" s="192"/>
      <c r="F513" s="193"/>
      <c r="G513" s="194"/>
      <c r="H513" s="194"/>
      <c r="I513" s="194"/>
    </row>
    <row r="514" ht="15.75" customHeight="1">
      <c r="A514" s="189"/>
      <c r="B514" s="190"/>
      <c r="C514" s="190"/>
      <c r="D514" s="191"/>
      <c r="E514" s="192"/>
      <c r="F514" s="193"/>
      <c r="G514" s="194"/>
      <c r="H514" s="194"/>
      <c r="I514" s="194"/>
    </row>
    <row r="515" ht="15.75" customHeight="1">
      <c r="A515" s="189"/>
      <c r="B515" s="190"/>
      <c r="C515" s="190"/>
      <c r="D515" s="191"/>
      <c r="E515" s="192"/>
      <c r="F515" s="193"/>
      <c r="G515" s="194"/>
      <c r="H515" s="194"/>
      <c r="I515" s="194"/>
    </row>
    <row r="516" ht="15.75" customHeight="1">
      <c r="A516" s="189"/>
      <c r="B516" s="190"/>
      <c r="C516" s="190"/>
      <c r="D516" s="191"/>
      <c r="E516" s="192"/>
      <c r="F516" s="193"/>
      <c r="G516" s="194"/>
      <c r="H516" s="194"/>
      <c r="I516" s="194"/>
    </row>
    <row r="517" ht="15.75" customHeight="1">
      <c r="A517" s="189"/>
      <c r="B517" s="190"/>
      <c r="C517" s="190"/>
      <c r="D517" s="191"/>
      <c r="E517" s="192"/>
      <c r="F517" s="193"/>
      <c r="G517" s="194"/>
      <c r="H517" s="194"/>
      <c r="I517" s="194"/>
    </row>
    <row r="518" ht="15.75" customHeight="1">
      <c r="A518" s="189"/>
      <c r="B518" s="190"/>
      <c r="C518" s="190"/>
      <c r="D518" s="191"/>
      <c r="E518" s="192"/>
      <c r="F518" s="193"/>
      <c r="G518" s="194"/>
      <c r="H518" s="194"/>
      <c r="I518" s="194"/>
    </row>
    <row r="519" ht="15.75" customHeight="1">
      <c r="A519" s="189"/>
      <c r="B519" s="190"/>
      <c r="C519" s="190"/>
      <c r="D519" s="191"/>
      <c r="E519" s="192"/>
      <c r="F519" s="193"/>
      <c r="G519" s="194"/>
      <c r="H519" s="194"/>
      <c r="I519" s="194"/>
    </row>
    <row r="520" ht="15.75" customHeight="1">
      <c r="A520" s="189"/>
      <c r="B520" s="190"/>
      <c r="C520" s="190"/>
      <c r="D520" s="191"/>
      <c r="E520" s="192"/>
      <c r="F520" s="193"/>
      <c r="G520" s="194"/>
      <c r="H520" s="194"/>
      <c r="I520" s="194"/>
    </row>
    <row r="521" ht="15.75" customHeight="1">
      <c r="A521" s="189"/>
      <c r="B521" s="190"/>
      <c r="C521" s="190"/>
      <c r="D521" s="191"/>
      <c r="E521" s="192"/>
      <c r="F521" s="193"/>
      <c r="G521" s="194"/>
      <c r="H521" s="194"/>
      <c r="I521" s="194"/>
    </row>
    <row r="522" ht="15.75" customHeight="1">
      <c r="A522" s="189"/>
      <c r="B522" s="190"/>
      <c r="C522" s="190"/>
      <c r="D522" s="191"/>
      <c r="E522" s="192"/>
      <c r="F522" s="193"/>
      <c r="G522" s="194"/>
      <c r="H522" s="194"/>
      <c r="I522" s="194"/>
    </row>
    <row r="523" ht="15.75" customHeight="1">
      <c r="A523" s="189"/>
      <c r="B523" s="190"/>
      <c r="C523" s="190"/>
      <c r="D523" s="191"/>
      <c r="E523" s="192"/>
      <c r="F523" s="193"/>
      <c r="G523" s="194"/>
      <c r="H523" s="194"/>
      <c r="I523" s="194"/>
    </row>
    <row r="524" ht="15.75" customHeight="1">
      <c r="A524" s="189"/>
      <c r="B524" s="190"/>
      <c r="C524" s="190"/>
      <c r="D524" s="191"/>
      <c r="E524" s="192"/>
      <c r="F524" s="193"/>
      <c r="G524" s="194"/>
      <c r="H524" s="194"/>
      <c r="I524" s="194"/>
    </row>
    <row r="525" ht="15.75" customHeight="1">
      <c r="A525" s="189"/>
      <c r="B525" s="190"/>
      <c r="C525" s="190"/>
      <c r="D525" s="191"/>
      <c r="E525" s="192"/>
      <c r="F525" s="193"/>
      <c r="G525" s="194"/>
      <c r="H525" s="194"/>
      <c r="I525" s="194"/>
    </row>
    <row r="526" ht="15.75" customHeight="1">
      <c r="A526" s="189"/>
      <c r="B526" s="190"/>
      <c r="C526" s="190"/>
      <c r="D526" s="191"/>
      <c r="E526" s="192"/>
      <c r="F526" s="193"/>
      <c r="G526" s="194"/>
      <c r="H526" s="194"/>
      <c r="I526" s="194"/>
    </row>
    <row r="527" ht="15.75" customHeight="1">
      <c r="A527" s="189"/>
      <c r="B527" s="190"/>
      <c r="C527" s="190"/>
      <c r="D527" s="191"/>
      <c r="E527" s="192"/>
      <c r="F527" s="193"/>
      <c r="G527" s="194"/>
      <c r="H527" s="194"/>
      <c r="I527" s="194"/>
    </row>
    <row r="528" ht="15.75" customHeight="1">
      <c r="A528" s="189"/>
      <c r="B528" s="190"/>
      <c r="C528" s="190"/>
      <c r="D528" s="191"/>
      <c r="E528" s="192"/>
      <c r="F528" s="193"/>
      <c r="G528" s="194"/>
      <c r="H528" s="194"/>
      <c r="I528" s="194"/>
    </row>
    <row r="529" ht="15.75" customHeight="1">
      <c r="A529" s="189"/>
      <c r="B529" s="190"/>
      <c r="C529" s="190"/>
      <c r="D529" s="191"/>
      <c r="E529" s="192"/>
      <c r="F529" s="193"/>
      <c r="G529" s="194"/>
      <c r="H529" s="194"/>
      <c r="I529" s="194"/>
    </row>
    <row r="530" ht="15.75" customHeight="1">
      <c r="A530" s="189"/>
      <c r="B530" s="190"/>
      <c r="C530" s="190"/>
      <c r="D530" s="191"/>
      <c r="E530" s="192"/>
      <c r="F530" s="193"/>
      <c r="G530" s="194"/>
      <c r="H530" s="194"/>
      <c r="I530" s="194"/>
    </row>
    <row r="531" ht="15.75" customHeight="1">
      <c r="A531" s="189"/>
      <c r="B531" s="190"/>
      <c r="C531" s="190"/>
      <c r="D531" s="191"/>
      <c r="E531" s="192"/>
      <c r="F531" s="193"/>
      <c r="G531" s="194"/>
      <c r="H531" s="194"/>
      <c r="I531" s="194"/>
    </row>
    <row r="532" ht="15.75" customHeight="1">
      <c r="A532" s="189"/>
      <c r="B532" s="190"/>
      <c r="C532" s="190"/>
      <c r="D532" s="191"/>
      <c r="E532" s="192"/>
      <c r="F532" s="193"/>
      <c r="G532" s="194"/>
      <c r="H532" s="194"/>
      <c r="I532" s="194"/>
    </row>
    <row r="533" ht="15.75" customHeight="1">
      <c r="A533" s="189"/>
      <c r="B533" s="190"/>
      <c r="C533" s="190"/>
      <c r="D533" s="191"/>
      <c r="E533" s="192"/>
      <c r="F533" s="193"/>
      <c r="G533" s="194"/>
      <c r="H533" s="194"/>
      <c r="I533" s="194"/>
    </row>
    <row r="534" ht="15.75" customHeight="1">
      <c r="A534" s="189"/>
      <c r="B534" s="190"/>
      <c r="C534" s="190"/>
      <c r="D534" s="191"/>
      <c r="E534" s="192"/>
      <c r="F534" s="193"/>
      <c r="G534" s="194"/>
      <c r="H534" s="194"/>
      <c r="I534" s="194"/>
    </row>
    <row r="535" ht="15.75" customHeight="1">
      <c r="A535" s="189"/>
      <c r="B535" s="190"/>
      <c r="C535" s="190"/>
      <c r="D535" s="191"/>
      <c r="E535" s="192"/>
      <c r="F535" s="193"/>
      <c r="G535" s="194"/>
      <c r="H535" s="194"/>
      <c r="I535" s="194"/>
    </row>
    <row r="536" ht="15.75" customHeight="1">
      <c r="A536" s="189"/>
      <c r="B536" s="190"/>
      <c r="C536" s="190"/>
      <c r="D536" s="191"/>
      <c r="E536" s="192"/>
      <c r="F536" s="193"/>
      <c r="G536" s="194"/>
      <c r="H536" s="194"/>
      <c r="I536" s="194"/>
    </row>
    <row r="537" ht="15.75" customHeight="1">
      <c r="A537" s="189"/>
      <c r="B537" s="190"/>
      <c r="C537" s="190"/>
      <c r="D537" s="191"/>
      <c r="E537" s="192"/>
      <c r="F537" s="193"/>
      <c r="G537" s="194"/>
      <c r="H537" s="194"/>
      <c r="I537" s="194"/>
    </row>
    <row r="538" ht="15.75" customHeight="1">
      <c r="A538" s="189"/>
      <c r="B538" s="190"/>
      <c r="C538" s="190"/>
      <c r="D538" s="191"/>
      <c r="E538" s="192"/>
      <c r="F538" s="193"/>
      <c r="G538" s="194"/>
      <c r="H538" s="194"/>
      <c r="I538" s="194"/>
    </row>
    <row r="539" ht="15.75" customHeight="1">
      <c r="A539" s="189"/>
      <c r="B539" s="190"/>
      <c r="C539" s="190"/>
      <c r="D539" s="191"/>
      <c r="E539" s="192"/>
      <c r="F539" s="193"/>
      <c r="G539" s="194"/>
      <c r="H539" s="194"/>
      <c r="I539" s="194"/>
    </row>
    <row r="540" ht="15.75" customHeight="1">
      <c r="A540" s="189"/>
      <c r="B540" s="190"/>
      <c r="C540" s="190"/>
      <c r="D540" s="191"/>
      <c r="E540" s="192"/>
      <c r="F540" s="193"/>
      <c r="G540" s="194"/>
      <c r="H540" s="194"/>
      <c r="I540" s="194"/>
    </row>
    <row r="541" ht="15.75" customHeight="1">
      <c r="A541" s="189"/>
      <c r="B541" s="190"/>
      <c r="C541" s="190"/>
      <c r="D541" s="191"/>
      <c r="E541" s="192"/>
      <c r="F541" s="193"/>
      <c r="G541" s="194"/>
      <c r="H541" s="194"/>
      <c r="I541" s="194"/>
    </row>
    <row r="542" ht="15.75" customHeight="1">
      <c r="A542" s="189"/>
      <c r="B542" s="190"/>
      <c r="C542" s="190"/>
      <c r="D542" s="191"/>
      <c r="E542" s="192"/>
      <c r="F542" s="193"/>
      <c r="G542" s="194"/>
      <c r="H542" s="194"/>
      <c r="I542" s="194"/>
    </row>
    <row r="543" ht="15.75" customHeight="1">
      <c r="A543" s="189"/>
      <c r="B543" s="190"/>
      <c r="C543" s="190"/>
      <c r="D543" s="191"/>
      <c r="E543" s="192"/>
      <c r="F543" s="193"/>
      <c r="G543" s="194"/>
      <c r="H543" s="194"/>
      <c r="I543" s="194"/>
    </row>
    <row r="544" ht="15.75" customHeight="1">
      <c r="A544" s="189"/>
      <c r="B544" s="190"/>
      <c r="C544" s="190"/>
      <c r="D544" s="191"/>
      <c r="E544" s="192"/>
      <c r="F544" s="193"/>
      <c r="G544" s="194"/>
      <c r="H544" s="194"/>
      <c r="I544" s="194"/>
    </row>
    <row r="545" ht="15.75" customHeight="1">
      <c r="A545" s="189"/>
      <c r="B545" s="190"/>
      <c r="C545" s="190"/>
      <c r="D545" s="191"/>
      <c r="E545" s="192"/>
      <c r="F545" s="193"/>
      <c r="G545" s="194"/>
      <c r="H545" s="194"/>
      <c r="I545" s="194"/>
    </row>
    <row r="546" ht="15.75" customHeight="1">
      <c r="A546" s="189"/>
      <c r="B546" s="190"/>
      <c r="C546" s="190"/>
      <c r="D546" s="191"/>
      <c r="E546" s="192"/>
      <c r="F546" s="193"/>
      <c r="G546" s="194"/>
      <c r="H546" s="194"/>
      <c r="I546" s="194"/>
    </row>
    <row r="547" ht="15.75" customHeight="1">
      <c r="A547" s="189"/>
      <c r="B547" s="190"/>
      <c r="C547" s="190"/>
      <c r="D547" s="191"/>
      <c r="E547" s="192"/>
      <c r="F547" s="193"/>
      <c r="G547" s="194"/>
      <c r="H547" s="194"/>
      <c r="I547" s="194"/>
    </row>
    <row r="548" ht="15.75" customHeight="1">
      <c r="A548" s="189"/>
      <c r="B548" s="190"/>
      <c r="C548" s="190"/>
      <c r="D548" s="191"/>
      <c r="E548" s="192"/>
      <c r="F548" s="193"/>
      <c r="G548" s="194"/>
      <c r="H548" s="194"/>
      <c r="I548" s="194"/>
    </row>
    <row r="549" ht="15.75" customHeight="1">
      <c r="A549" s="189"/>
      <c r="B549" s="190"/>
      <c r="C549" s="190"/>
      <c r="D549" s="191"/>
      <c r="E549" s="192"/>
      <c r="F549" s="193"/>
      <c r="G549" s="194"/>
      <c r="H549" s="194"/>
      <c r="I549" s="194"/>
    </row>
    <row r="550" ht="15.75" customHeight="1">
      <c r="A550" s="189"/>
      <c r="B550" s="190"/>
      <c r="C550" s="190"/>
      <c r="D550" s="191"/>
      <c r="E550" s="192"/>
      <c r="F550" s="193"/>
      <c r="G550" s="194"/>
      <c r="H550" s="194"/>
      <c r="I550" s="194"/>
    </row>
    <row r="551" ht="15.75" customHeight="1">
      <c r="A551" s="189"/>
      <c r="B551" s="190"/>
      <c r="C551" s="190"/>
      <c r="D551" s="191"/>
      <c r="E551" s="192"/>
      <c r="F551" s="193"/>
      <c r="G551" s="194"/>
      <c r="H551" s="194"/>
      <c r="I551" s="194"/>
    </row>
    <row r="552" ht="15.75" customHeight="1">
      <c r="A552" s="189"/>
      <c r="B552" s="190"/>
      <c r="C552" s="190"/>
      <c r="D552" s="191"/>
      <c r="E552" s="192"/>
      <c r="F552" s="193"/>
      <c r="G552" s="194"/>
      <c r="H552" s="194"/>
      <c r="I552" s="194"/>
    </row>
    <row r="553" ht="15.75" customHeight="1">
      <c r="A553" s="189"/>
      <c r="B553" s="190"/>
      <c r="C553" s="190"/>
      <c r="D553" s="191"/>
      <c r="E553" s="192"/>
      <c r="F553" s="193"/>
      <c r="G553" s="194"/>
      <c r="H553" s="194"/>
      <c r="I553" s="194"/>
    </row>
    <row r="554" ht="15.75" customHeight="1">
      <c r="A554" s="189"/>
      <c r="B554" s="190"/>
      <c r="C554" s="190"/>
      <c r="D554" s="191"/>
      <c r="E554" s="192"/>
      <c r="F554" s="193"/>
      <c r="G554" s="194"/>
      <c r="H554" s="194"/>
      <c r="I554" s="194"/>
    </row>
    <row r="555" ht="15.75" customHeight="1">
      <c r="A555" s="189"/>
      <c r="B555" s="190"/>
      <c r="C555" s="190"/>
      <c r="D555" s="191"/>
      <c r="E555" s="192"/>
      <c r="F555" s="193"/>
      <c r="G555" s="194"/>
      <c r="H555" s="194"/>
      <c r="I555" s="194"/>
    </row>
    <row r="556" ht="15.75" customHeight="1">
      <c r="A556" s="189"/>
      <c r="B556" s="190"/>
      <c r="C556" s="190"/>
      <c r="D556" s="191"/>
      <c r="E556" s="192"/>
      <c r="F556" s="193"/>
      <c r="G556" s="194"/>
      <c r="H556" s="194"/>
      <c r="I556" s="194"/>
    </row>
    <row r="557" ht="15.75" customHeight="1">
      <c r="A557" s="189"/>
      <c r="B557" s="190"/>
      <c r="C557" s="190"/>
      <c r="D557" s="191"/>
      <c r="E557" s="192"/>
      <c r="F557" s="193"/>
      <c r="G557" s="194"/>
      <c r="H557" s="194"/>
      <c r="I557" s="194"/>
    </row>
    <row r="558" ht="15.75" customHeight="1">
      <c r="A558" s="189"/>
      <c r="B558" s="190"/>
      <c r="C558" s="190"/>
      <c r="D558" s="191"/>
      <c r="E558" s="192"/>
      <c r="F558" s="193"/>
      <c r="G558" s="194"/>
      <c r="H558" s="194"/>
      <c r="I558" s="194"/>
    </row>
    <row r="559" ht="15.75" customHeight="1">
      <c r="A559" s="189"/>
      <c r="B559" s="190"/>
      <c r="C559" s="190"/>
      <c r="D559" s="191"/>
      <c r="E559" s="192"/>
      <c r="F559" s="193"/>
      <c r="G559" s="194"/>
      <c r="H559" s="194"/>
      <c r="I559" s="194"/>
    </row>
    <row r="560" ht="15.75" customHeight="1">
      <c r="A560" s="189"/>
      <c r="B560" s="190"/>
      <c r="C560" s="190"/>
      <c r="D560" s="191"/>
      <c r="E560" s="192"/>
      <c r="F560" s="193"/>
      <c r="G560" s="194"/>
      <c r="H560" s="194"/>
      <c r="I560" s="194"/>
    </row>
    <row r="561" ht="15.75" customHeight="1">
      <c r="A561" s="189"/>
      <c r="B561" s="190"/>
      <c r="C561" s="190"/>
      <c r="D561" s="191"/>
      <c r="E561" s="192"/>
      <c r="F561" s="193"/>
      <c r="G561" s="194"/>
      <c r="H561" s="194"/>
      <c r="I561" s="194"/>
    </row>
    <row r="562" ht="15.75" customHeight="1">
      <c r="A562" s="189"/>
      <c r="B562" s="190"/>
      <c r="C562" s="190"/>
      <c r="D562" s="191"/>
      <c r="E562" s="192"/>
      <c r="F562" s="193"/>
      <c r="G562" s="194"/>
      <c r="H562" s="194"/>
      <c r="I562" s="194"/>
    </row>
    <row r="563" ht="15.75" customHeight="1">
      <c r="A563" s="189"/>
      <c r="B563" s="190"/>
      <c r="C563" s="190"/>
      <c r="D563" s="191"/>
      <c r="E563" s="192"/>
      <c r="F563" s="193"/>
      <c r="G563" s="194"/>
      <c r="H563" s="194"/>
      <c r="I563" s="194"/>
    </row>
    <row r="564" ht="15.75" customHeight="1">
      <c r="A564" s="189"/>
      <c r="B564" s="190"/>
      <c r="C564" s="190"/>
      <c r="D564" s="191"/>
      <c r="E564" s="192"/>
      <c r="F564" s="193"/>
      <c r="G564" s="194"/>
      <c r="H564" s="194"/>
      <c r="I564" s="194"/>
    </row>
    <row r="565" ht="15.75" customHeight="1">
      <c r="A565" s="189"/>
      <c r="B565" s="190"/>
      <c r="C565" s="190"/>
      <c r="D565" s="191"/>
      <c r="E565" s="192"/>
      <c r="F565" s="193"/>
      <c r="G565" s="194"/>
      <c r="H565" s="194"/>
      <c r="I565" s="194"/>
    </row>
    <row r="566" ht="15.75" customHeight="1">
      <c r="A566" s="189"/>
      <c r="B566" s="190"/>
      <c r="C566" s="190"/>
      <c r="D566" s="191"/>
      <c r="E566" s="192"/>
      <c r="F566" s="193"/>
      <c r="G566" s="194"/>
      <c r="H566" s="194"/>
      <c r="I566" s="194"/>
    </row>
    <row r="567" ht="15.75" customHeight="1">
      <c r="A567" s="189"/>
      <c r="B567" s="190"/>
      <c r="C567" s="190"/>
      <c r="D567" s="191"/>
      <c r="E567" s="192"/>
      <c r="F567" s="193"/>
      <c r="G567" s="194"/>
      <c r="H567" s="194"/>
      <c r="I567" s="194"/>
    </row>
    <row r="568" ht="15.75" customHeight="1">
      <c r="A568" s="189"/>
      <c r="B568" s="190"/>
      <c r="C568" s="190"/>
      <c r="D568" s="191"/>
      <c r="E568" s="192"/>
      <c r="F568" s="193"/>
      <c r="G568" s="194"/>
      <c r="H568" s="194"/>
      <c r="I568" s="194"/>
    </row>
    <row r="569" ht="15.75" customHeight="1">
      <c r="A569" s="189"/>
      <c r="B569" s="190"/>
      <c r="C569" s="190"/>
      <c r="D569" s="191"/>
      <c r="E569" s="192"/>
      <c r="F569" s="193"/>
      <c r="G569" s="194"/>
      <c r="H569" s="194"/>
      <c r="I569" s="194"/>
    </row>
    <row r="570" ht="15.75" customHeight="1">
      <c r="A570" s="189"/>
      <c r="B570" s="190"/>
      <c r="C570" s="190"/>
      <c r="D570" s="191"/>
      <c r="E570" s="192"/>
      <c r="F570" s="193"/>
      <c r="G570" s="194"/>
      <c r="H570" s="194"/>
      <c r="I570" s="194"/>
    </row>
    <row r="571" ht="15.75" customHeight="1">
      <c r="A571" s="189"/>
      <c r="B571" s="190"/>
      <c r="C571" s="190"/>
      <c r="D571" s="191"/>
      <c r="E571" s="192"/>
      <c r="F571" s="193"/>
      <c r="G571" s="194"/>
      <c r="H571" s="194"/>
      <c r="I571" s="194"/>
    </row>
    <row r="572" ht="15.75" customHeight="1">
      <c r="A572" s="189"/>
      <c r="B572" s="190"/>
      <c r="C572" s="190"/>
      <c r="D572" s="191"/>
      <c r="E572" s="192"/>
      <c r="F572" s="193"/>
      <c r="G572" s="194"/>
      <c r="H572" s="194"/>
      <c r="I572" s="194"/>
    </row>
    <row r="573" ht="15.75" customHeight="1">
      <c r="A573" s="189"/>
      <c r="B573" s="190"/>
      <c r="C573" s="190"/>
      <c r="D573" s="191"/>
      <c r="E573" s="192"/>
      <c r="F573" s="193"/>
      <c r="G573" s="194"/>
      <c r="H573" s="194"/>
      <c r="I573" s="194"/>
    </row>
    <row r="574" ht="15.75" customHeight="1">
      <c r="A574" s="189"/>
      <c r="B574" s="190"/>
      <c r="C574" s="190"/>
      <c r="D574" s="191"/>
      <c r="E574" s="192"/>
      <c r="F574" s="193"/>
      <c r="G574" s="194"/>
      <c r="H574" s="194"/>
      <c r="I574" s="194"/>
    </row>
    <row r="575" ht="15.75" customHeight="1">
      <c r="A575" s="189"/>
      <c r="B575" s="190"/>
      <c r="C575" s="190"/>
      <c r="D575" s="191"/>
      <c r="E575" s="192"/>
      <c r="F575" s="193"/>
      <c r="G575" s="194"/>
      <c r="H575" s="194"/>
      <c r="I575" s="194"/>
    </row>
    <row r="576" ht="15.75" customHeight="1">
      <c r="A576" s="189"/>
      <c r="B576" s="190"/>
      <c r="C576" s="190"/>
      <c r="D576" s="191"/>
      <c r="E576" s="192"/>
      <c r="F576" s="193"/>
      <c r="G576" s="194"/>
      <c r="H576" s="194"/>
      <c r="I576" s="194"/>
    </row>
    <row r="577" ht="15.75" customHeight="1">
      <c r="A577" s="189"/>
      <c r="B577" s="190"/>
      <c r="C577" s="190"/>
      <c r="D577" s="191"/>
      <c r="E577" s="192"/>
      <c r="F577" s="193"/>
      <c r="G577" s="194"/>
      <c r="H577" s="194"/>
      <c r="I577" s="194"/>
    </row>
    <row r="578" ht="15.75" customHeight="1">
      <c r="A578" s="189"/>
      <c r="B578" s="190"/>
      <c r="C578" s="190"/>
      <c r="D578" s="191"/>
      <c r="E578" s="192"/>
      <c r="F578" s="193"/>
      <c r="G578" s="194"/>
      <c r="H578" s="194"/>
      <c r="I578" s="194"/>
    </row>
    <row r="579" ht="15.75" customHeight="1">
      <c r="A579" s="189"/>
      <c r="B579" s="190"/>
      <c r="C579" s="190"/>
      <c r="D579" s="191"/>
      <c r="E579" s="192"/>
      <c r="F579" s="193"/>
      <c r="G579" s="194"/>
      <c r="H579" s="194"/>
      <c r="I579" s="194"/>
    </row>
    <row r="580" ht="15.75" customHeight="1">
      <c r="A580" s="189"/>
      <c r="B580" s="190"/>
      <c r="C580" s="190"/>
      <c r="D580" s="191"/>
      <c r="E580" s="192"/>
      <c r="F580" s="193"/>
      <c r="G580" s="194"/>
      <c r="H580" s="194"/>
      <c r="I580" s="194"/>
    </row>
    <row r="581" ht="15.75" customHeight="1">
      <c r="A581" s="189"/>
      <c r="B581" s="190"/>
      <c r="C581" s="190"/>
      <c r="D581" s="191"/>
      <c r="E581" s="192"/>
      <c r="F581" s="193"/>
      <c r="G581" s="194"/>
      <c r="H581" s="194"/>
      <c r="I581" s="194"/>
    </row>
    <row r="582" ht="15.75" customHeight="1">
      <c r="A582" s="189"/>
      <c r="B582" s="190"/>
      <c r="C582" s="190"/>
      <c r="D582" s="191"/>
      <c r="E582" s="192"/>
      <c r="F582" s="193"/>
      <c r="G582" s="194"/>
      <c r="H582" s="194"/>
      <c r="I582" s="194"/>
    </row>
    <row r="583" ht="15.75" customHeight="1">
      <c r="A583" s="189"/>
      <c r="B583" s="190"/>
      <c r="C583" s="190"/>
      <c r="D583" s="191"/>
      <c r="E583" s="192"/>
      <c r="F583" s="193"/>
      <c r="G583" s="194"/>
      <c r="H583" s="194"/>
      <c r="I583" s="194"/>
    </row>
    <row r="584" ht="15.75" customHeight="1">
      <c r="A584" s="189"/>
      <c r="B584" s="190"/>
      <c r="C584" s="190"/>
      <c r="D584" s="191"/>
      <c r="E584" s="192"/>
      <c r="F584" s="193"/>
      <c r="G584" s="194"/>
      <c r="H584" s="194"/>
      <c r="I584" s="194"/>
    </row>
    <row r="585" ht="15.75" customHeight="1">
      <c r="A585" s="189"/>
      <c r="B585" s="190"/>
      <c r="C585" s="190"/>
      <c r="D585" s="191"/>
      <c r="E585" s="192"/>
      <c r="F585" s="193"/>
      <c r="G585" s="194"/>
      <c r="H585" s="194"/>
      <c r="I585" s="194"/>
    </row>
    <row r="586" ht="15.75" customHeight="1">
      <c r="A586" s="189"/>
      <c r="B586" s="190"/>
      <c r="C586" s="190"/>
      <c r="D586" s="191"/>
      <c r="E586" s="192"/>
      <c r="F586" s="193"/>
      <c r="G586" s="194"/>
      <c r="H586" s="194"/>
      <c r="I586" s="194"/>
    </row>
    <row r="587" ht="15.75" customHeight="1">
      <c r="A587" s="189"/>
      <c r="B587" s="190"/>
      <c r="C587" s="190"/>
      <c r="D587" s="191"/>
      <c r="E587" s="192"/>
      <c r="F587" s="193"/>
      <c r="G587" s="194"/>
      <c r="H587" s="194"/>
      <c r="I587" s="194"/>
    </row>
    <row r="588" ht="15.75" customHeight="1">
      <c r="A588" s="189"/>
      <c r="B588" s="190"/>
      <c r="C588" s="190"/>
      <c r="D588" s="191"/>
      <c r="E588" s="192"/>
      <c r="F588" s="193"/>
      <c r="G588" s="194"/>
      <c r="H588" s="194"/>
      <c r="I588" s="194"/>
    </row>
    <row r="589" ht="15.75" customHeight="1">
      <c r="A589" s="189"/>
      <c r="B589" s="190"/>
      <c r="C589" s="190"/>
      <c r="D589" s="191"/>
      <c r="E589" s="192"/>
      <c r="F589" s="193"/>
      <c r="G589" s="194"/>
      <c r="H589" s="194"/>
      <c r="I589" s="194"/>
    </row>
    <row r="590" ht="15.75" customHeight="1">
      <c r="A590" s="189"/>
      <c r="B590" s="190"/>
      <c r="C590" s="190"/>
      <c r="D590" s="191"/>
      <c r="E590" s="192"/>
      <c r="F590" s="193"/>
      <c r="G590" s="194"/>
      <c r="H590" s="194"/>
      <c r="I590" s="194"/>
    </row>
    <row r="591" ht="15.75" customHeight="1">
      <c r="A591" s="189"/>
      <c r="B591" s="190"/>
      <c r="C591" s="190"/>
      <c r="D591" s="191"/>
      <c r="E591" s="192"/>
      <c r="F591" s="193"/>
      <c r="G591" s="194"/>
      <c r="H591" s="194"/>
      <c r="I591" s="194"/>
    </row>
    <row r="592" ht="15.75" customHeight="1">
      <c r="A592" s="189"/>
      <c r="B592" s="190"/>
      <c r="C592" s="190"/>
      <c r="D592" s="191"/>
      <c r="E592" s="192"/>
      <c r="F592" s="193"/>
      <c r="G592" s="194"/>
      <c r="H592" s="194"/>
      <c r="I592" s="194"/>
    </row>
    <row r="593" ht="15.75" customHeight="1">
      <c r="A593" s="189"/>
      <c r="B593" s="190"/>
      <c r="C593" s="190"/>
      <c r="D593" s="191"/>
      <c r="E593" s="192"/>
      <c r="F593" s="193"/>
      <c r="G593" s="194"/>
      <c r="H593" s="194"/>
      <c r="I593" s="194"/>
    </row>
    <row r="594" ht="15.75" customHeight="1">
      <c r="A594" s="189"/>
      <c r="B594" s="190"/>
      <c r="C594" s="190"/>
      <c r="D594" s="191"/>
      <c r="E594" s="192"/>
      <c r="F594" s="193"/>
      <c r="G594" s="194"/>
      <c r="H594" s="194"/>
      <c r="I594" s="194"/>
    </row>
    <row r="595" ht="15.75" customHeight="1">
      <c r="A595" s="189"/>
      <c r="B595" s="190"/>
      <c r="C595" s="190"/>
      <c r="D595" s="191"/>
      <c r="E595" s="192"/>
      <c r="F595" s="193"/>
      <c r="G595" s="194"/>
      <c r="H595" s="194"/>
      <c r="I595" s="194"/>
    </row>
    <row r="596" ht="15.75" customHeight="1">
      <c r="A596" s="189"/>
      <c r="B596" s="190"/>
      <c r="C596" s="190"/>
      <c r="D596" s="191"/>
      <c r="E596" s="192"/>
      <c r="F596" s="193"/>
      <c r="G596" s="194"/>
      <c r="H596" s="194"/>
      <c r="I596" s="194"/>
    </row>
    <row r="597" ht="15.75" customHeight="1">
      <c r="A597" s="189"/>
      <c r="B597" s="190"/>
      <c r="C597" s="190"/>
      <c r="D597" s="191"/>
      <c r="E597" s="192"/>
      <c r="F597" s="193"/>
      <c r="G597" s="194"/>
      <c r="H597" s="194"/>
      <c r="I597" s="194"/>
    </row>
    <row r="598" ht="15.75" customHeight="1">
      <c r="A598" s="189"/>
      <c r="B598" s="190"/>
      <c r="C598" s="190"/>
      <c r="D598" s="191"/>
      <c r="E598" s="192"/>
      <c r="F598" s="193"/>
      <c r="G598" s="194"/>
      <c r="H598" s="194"/>
      <c r="I598" s="194"/>
    </row>
    <row r="599" ht="15.75" customHeight="1">
      <c r="A599" s="189"/>
      <c r="B599" s="190"/>
      <c r="C599" s="190"/>
      <c r="D599" s="191"/>
      <c r="E599" s="192"/>
      <c r="F599" s="193"/>
      <c r="G599" s="194"/>
      <c r="H599" s="194"/>
      <c r="I599" s="194"/>
    </row>
    <row r="600" ht="15.75" customHeight="1">
      <c r="A600" s="189"/>
      <c r="B600" s="190"/>
      <c r="C600" s="190"/>
      <c r="D600" s="191"/>
      <c r="E600" s="192"/>
      <c r="F600" s="193"/>
      <c r="G600" s="194"/>
      <c r="H600" s="194"/>
      <c r="I600" s="194"/>
    </row>
    <row r="601" ht="15.75" customHeight="1">
      <c r="A601" s="189"/>
      <c r="B601" s="190"/>
      <c r="C601" s="190"/>
      <c r="D601" s="191"/>
      <c r="E601" s="192"/>
      <c r="F601" s="193"/>
      <c r="G601" s="194"/>
      <c r="H601" s="194"/>
      <c r="I601" s="194"/>
    </row>
    <row r="602" ht="15.75" customHeight="1">
      <c r="A602" s="189"/>
      <c r="B602" s="190"/>
      <c r="C602" s="190"/>
      <c r="D602" s="191"/>
      <c r="E602" s="192"/>
      <c r="F602" s="193"/>
      <c r="G602" s="194"/>
      <c r="H602" s="194"/>
      <c r="I602" s="194"/>
    </row>
    <row r="603" ht="15.75" customHeight="1">
      <c r="A603" s="189"/>
      <c r="B603" s="190"/>
      <c r="C603" s="190"/>
      <c r="D603" s="191"/>
      <c r="E603" s="192"/>
      <c r="F603" s="193"/>
      <c r="G603" s="194"/>
      <c r="H603" s="194"/>
      <c r="I603" s="194"/>
    </row>
    <row r="604" ht="15.75" customHeight="1">
      <c r="A604" s="189"/>
      <c r="B604" s="190"/>
      <c r="C604" s="190"/>
      <c r="D604" s="191"/>
      <c r="E604" s="192"/>
      <c r="F604" s="193"/>
      <c r="G604" s="194"/>
      <c r="H604" s="194"/>
      <c r="I604" s="194"/>
    </row>
    <row r="605" ht="15.75" customHeight="1">
      <c r="A605" s="189"/>
      <c r="B605" s="190"/>
      <c r="C605" s="190"/>
      <c r="D605" s="191"/>
      <c r="E605" s="192"/>
      <c r="F605" s="193"/>
      <c r="G605" s="194"/>
      <c r="H605" s="194"/>
      <c r="I605" s="194"/>
    </row>
    <row r="606" ht="15.75" customHeight="1">
      <c r="A606" s="189"/>
      <c r="B606" s="190"/>
      <c r="C606" s="190"/>
      <c r="D606" s="191"/>
      <c r="E606" s="192"/>
      <c r="F606" s="193"/>
      <c r="G606" s="194"/>
      <c r="H606" s="194"/>
      <c r="I606" s="194"/>
    </row>
    <row r="607" ht="15.75" customHeight="1">
      <c r="A607" s="189"/>
      <c r="B607" s="190"/>
      <c r="C607" s="190"/>
      <c r="D607" s="191"/>
      <c r="E607" s="192"/>
      <c r="F607" s="193"/>
      <c r="G607" s="194"/>
      <c r="H607" s="194"/>
      <c r="I607" s="194"/>
    </row>
    <row r="608" ht="15.75" customHeight="1">
      <c r="A608" s="189"/>
      <c r="B608" s="190"/>
      <c r="C608" s="190"/>
      <c r="D608" s="191"/>
      <c r="E608" s="192"/>
      <c r="F608" s="193"/>
      <c r="G608" s="194"/>
      <c r="H608" s="194"/>
      <c r="I608" s="194"/>
    </row>
    <row r="609" ht="15.75" customHeight="1">
      <c r="A609" s="189"/>
      <c r="B609" s="190"/>
      <c r="C609" s="190"/>
      <c r="D609" s="191"/>
      <c r="E609" s="192"/>
      <c r="F609" s="193"/>
      <c r="G609" s="194"/>
      <c r="H609" s="194"/>
      <c r="I609" s="194"/>
    </row>
    <row r="610" ht="15.75" customHeight="1">
      <c r="A610" s="189"/>
      <c r="B610" s="190"/>
      <c r="C610" s="190"/>
      <c r="D610" s="191"/>
      <c r="E610" s="192"/>
      <c r="F610" s="193"/>
      <c r="G610" s="194"/>
      <c r="H610" s="194"/>
      <c r="I610" s="194"/>
    </row>
    <row r="611" ht="15.75" customHeight="1">
      <c r="A611" s="189"/>
      <c r="B611" s="190"/>
      <c r="C611" s="190"/>
      <c r="D611" s="191"/>
      <c r="E611" s="192"/>
      <c r="F611" s="193"/>
      <c r="G611" s="194"/>
      <c r="H611" s="194"/>
      <c r="I611" s="194"/>
    </row>
    <row r="612" ht="15.75" customHeight="1">
      <c r="A612" s="189"/>
      <c r="B612" s="190"/>
      <c r="C612" s="190"/>
      <c r="D612" s="191"/>
      <c r="E612" s="192"/>
      <c r="F612" s="193"/>
      <c r="G612" s="194"/>
      <c r="H612" s="194"/>
      <c r="I612" s="194"/>
    </row>
    <row r="613" ht="15.75" customHeight="1">
      <c r="A613" s="189"/>
      <c r="B613" s="190"/>
      <c r="C613" s="190"/>
      <c r="D613" s="191"/>
      <c r="E613" s="192"/>
      <c r="F613" s="193"/>
      <c r="G613" s="194"/>
      <c r="H613" s="194"/>
      <c r="I613" s="194"/>
    </row>
    <row r="614" ht="15.75" customHeight="1">
      <c r="A614" s="189"/>
      <c r="B614" s="190"/>
      <c r="C614" s="190"/>
      <c r="D614" s="191"/>
      <c r="E614" s="192"/>
      <c r="F614" s="193"/>
      <c r="G614" s="194"/>
      <c r="H614" s="194"/>
      <c r="I614" s="194"/>
    </row>
    <row r="615" ht="15.75" customHeight="1">
      <c r="A615" s="189"/>
      <c r="B615" s="190"/>
      <c r="C615" s="190"/>
      <c r="D615" s="191"/>
      <c r="E615" s="192"/>
      <c r="F615" s="193"/>
      <c r="G615" s="194"/>
      <c r="H615" s="194"/>
      <c r="I615" s="194"/>
    </row>
    <row r="616" ht="15.75" customHeight="1">
      <c r="A616" s="189"/>
      <c r="B616" s="190"/>
      <c r="C616" s="190"/>
      <c r="D616" s="191"/>
      <c r="E616" s="192"/>
      <c r="F616" s="193"/>
      <c r="G616" s="194"/>
      <c r="H616" s="194"/>
      <c r="I616" s="194"/>
    </row>
    <row r="617" ht="15.75" customHeight="1">
      <c r="A617" s="189"/>
      <c r="B617" s="190"/>
      <c r="C617" s="190"/>
      <c r="D617" s="191"/>
      <c r="E617" s="192"/>
      <c r="F617" s="193"/>
      <c r="G617" s="194"/>
      <c r="H617" s="194"/>
      <c r="I617" s="194"/>
    </row>
    <row r="618" ht="15.75" customHeight="1">
      <c r="A618" s="189"/>
      <c r="B618" s="190"/>
      <c r="C618" s="190"/>
      <c r="D618" s="191"/>
      <c r="E618" s="192"/>
      <c r="F618" s="193"/>
      <c r="G618" s="194"/>
      <c r="H618" s="194"/>
      <c r="I618" s="194"/>
    </row>
    <row r="619" ht="15.75" customHeight="1">
      <c r="A619" s="189"/>
      <c r="B619" s="190"/>
      <c r="C619" s="190"/>
      <c r="D619" s="191"/>
      <c r="E619" s="192"/>
      <c r="F619" s="193"/>
      <c r="G619" s="194"/>
      <c r="H619" s="194"/>
      <c r="I619" s="194"/>
    </row>
    <row r="620" ht="15.75" customHeight="1">
      <c r="A620" s="189"/>
      <c r="B620" s="190"/>
      <c r="C620" s="190"/>
      <c r="D620" s="191"/>
      <c r="E620" s="192"/>
      <c r="F620" s="193"/>
      <c r="G620" s="194"/>
      <c r="H620" s="194"/>
      <c r="I620" s="194"/>
    </row>
    <row r="621" ht="15.75" customHeight="1">
      <c r="A621" s="189"/>
      <c r="B621" s="190"/>
      <c r="C621" s="190"/>
      <c r="D621" s="191"/>
      <c r="E621" s="192"/>
      <c r="F621" s="193"/>
      <c r="G621" s="194"/>
      <c r="H621" s="194"/>
      <c r="I621" s="194"/>
    </row>
    <row r="622" ht="15.75" customHeight="1">
      <c r="A622" s="189"/>
      <c r="B622" s="190"/>
      <c r="C622" s="190"/>
      <c r="D622" s="191"/>
      <c r="E622" s="192"/>
      <c r="F622" s="193"/>
      <c r="G622" s="194"/>
      <c r="H622" s="194"/>
      <c r="I622" s="194"/>
    </row>
  </sheetData>
  <mergeCells count="9">
    <mergeCell ref="A39:I39"/>
    <mergeCell ref="A110:I110"/>
    <mergeCell ref="A1:F1"/>
    <mergeCell ref="G1:H1"/>
    <mergeCell ref="A2:F2"/>
    <mergeCell ref="G2:H2"/>
    <mergeCell ref="A3:F3"/>
    <mergeCell ref="G3:H3"/>
    <mergeCell ref="A4:H4"/>
  </mergeCells>
  <printOptions horizontalCentered="1"/>
  <pageMargins bottom="0.7480314960629921" footer="0.0" header="0.0" left="0.2362204724409449" right="0.2362204724409449" top="0.74803149606299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5.29"/>
    <col customWidth="1" min="3" max="3" width="67.29"/>
    <col customWidth="1" min="4" max="5" width="11.29"/>
    <col customWidth="1" min="6" max="6" width="10.86"/>
    <col customWidth="1" min="7" max="7" width="12.71"/>
    <col customWidth="1" min="8" max="8" width="8.71"/>
    <col customWidth="1" min="9" max="9" width="7.43"/>
    <col customWidth="1" min="10" max="10" width="10.86"/>
    <col customWidth="1" min="11" max="11" width="12.14"/>
    <col customWidth="1" min="12" max="12" width="12.57"/>
    <col customWidth="1" min="13" max="13" width="13.29"/>
    <col customWidth="1" min="14" max="24" width="8.71"/>
  </cols>
  <sheetData>
    <row r="1">
      <c r="A1" s="196"/>
      <c r="B1" s="197"/>
      <c r="C1" s="198" t="s">
        <v>559</v>
      </c>
      <c r="D1" s="199"/>
      <c r="E1" s="200"/>
      <c r="F1" s="201"/>
      <c r="G1" s="202"/>
    </row>
    <row r="2">
      <c r="A2" s="203"/>
      <c r="B2" s="204"/>
      <c r="C2" s="205"/>
      <c r="D2" s="206"/>
      <c r="E2" s="6"/>
      <c r="F2" s="207"/>
      <c r="G2" s="207"/>
    </row>
    <row r="3">
      <c r="A3" s="208" t="s">
        <v>560</v>
      </c>
      <c r="B3" s="209" t="s">
        <v>182</v>
      </c>
      <c r="C3" s="210" t="s">
        <v>561</v>
      </c>
      <c r="D3" s="208" t="s">
        <v>42</v>
      </c>
      <c r="E3" s="211"/>
      <c r="F3" s="212"/>
      <c r="G3" s="212"/>
      <c r="I3" s="213" t="s">
        <v>562</v>
      </c>
      <c r="J3" s="214" t="s">
        <v>563</v>
      </c>
      <c r="K3" s="214" t="s">
        <v>564</v>
      </c>
      <c r="L3" s="215" t="s">
        <v>565</v>
      </c>
      <c r="M3" s="216" t="s">
        <v>566</v>
      </c>
    </row>
    <row r="4">
      <c r="A4" s="217" t="s">
        <v>567</v>
      </c>
      <c r="B4" s="218" t="s">
        <v>10</v>
      </c>
      <c r="C4" s="219" t="s">
        <v>12</v>
      </c>
      <c r="D4" s="220" t="s">
        <v>568</v>
      </c>
      <c r="E4" s="220" t="s">
        <v>569</v>
      </c>
      <c r="F4" s="221" t="s">
        <v>570</v>
      </c>
      <c r="G4" s="222" t="s">
        <v>571</v>
      </c>
      <c r="H4" s="223"/>
      <c r="I4" s="224" t="s">
        <v>572</v>
      </c>
      <c r="J4" s="225">
        <v>6400.0</v>
      </c>
      <c r="K4" s="225">
        <v>1590.0</v>
      </c>
      <c r="L4" s="226">
        <v>2990.0</v>
      </c>
      <c r="M4" s="227">
        <f t="shared" ref="M4:M5" si="2">AVERAGE(J4:L4)</f>
        <v>3660</v>
      </c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</row>
    <row r="5">
      <c r="A5" s="224" t="s">
        <v>573</v>
      </c>
      <c r="B5" s="228" t="s">
        <v>574</v>
      </c>
      <c r="C5" s="229" t="s">
        <v>561</v>
      </c>
      <c r="D5" s="230" t="s">
        <v>42</v>
      </c>
      <c r="E5" s="231">
        <v>2.0</v>
      </c>
      <c r="F5" s="232">
        <v>3660.0</v>
      </c>
      <c r="G5" s="233">
        <f>TRUNC(E5*F5,2)</f>
        <v>7320</v>
      </c>
      <c r="I5" s="234" t="s">
        <v>575</v>
      </c>
      <c r="J5" s="235">
        <f t="shared" ref="J5:L5" si="1">SUM(J3:J4)</f>
        <v>6400</v>
      </c>
      <c r="K5" s="235">
        <f t="shared" si="1"/>
        <v>1590</v>
      </c>
      <c r="L5" s="236">
        <f t="shared" si="1"/>
        <v>2990</v>
      </c>
      <c r="M5" s="237">
        <f t="shared" si="2"/>
        <v>3660</v>
      </c>
    </row>
    <row r="6">
      <c r="A6" s="238" t="s">
        <v>575</v>
      </c>
      <c r="B6" s="239"/>
      <c r="C6" s="239"/>
      <c r="D6" s="239"/>
      <c r="E6" s="239"/>
      <c r="F6" s="240"/>
      <c r="G6" s="241">
        <f>TRUNC(SUM(G5),2)</f>
        <v>7320</v>
      </c>
      <c r="I6" s="242"/>
      <c r="J6" s="242"/>
      <c r="K6" s="242"/>
      <c r="L6" s="242"/>
      <c r="M6" s="242"/>
    </row>
    <row r="7">
      <c r="B7" s="243"/>
      <c r="C7" s="244"/>
      <c r="F7" s="245"/>
      <c r="G7" s="246"/>
      <c r="I7" s="242"/>
      <c r="J7" s="242"/>
      <c r="K7" s="242"/>
      <c r="L7" s="242"/>
      <c r="M7" s="242"/>
    </row>
    <row r="8">
      <c r="B8" s="243"/>
      <c r="C8" s="244"/>
      <c r="F8" s="245"/>
      <c r="G8" s="246"/>
      <c r="I8" s="242"/>
      <c r="J8" s="242"/>
      <c r="K8" s="242"/>
      <c r="L8" s="242"/>
      <c r="M8" s="242"/>
    </row>
    <row r="9">
      <c r="A9" s="208" t="s">
        <v>560</v>
      </c>
      <c r="B9" s="209" t="s">
        <v>186</v>
      </c>
      <c r="C9" s="210" t="s">
        <v>576</v>
      </c>
      <c r="D9" s="208" t="s">
        <v>42</v>
      </c>
      <c r="E9" s="211"/>
      <c r="F9" s="212"/>
      <c r="G9" s="212"/>
      <c r="I9" s="213" t="s">
        <v>562</v>
      </c>
      <c r="J9" s="247" t="s">
        <v>563</v>
      </c>
      <c r="K9" s="247" t="s">
        <v>564</v>
      </c>
      <c r="L9" s="247" t="s">
        <v>565</v>
      </c>
      <c r="M9" s="216" t="s">
        <v>566</v>
      </c>
    </row>
    <row r="10">
      <c r="A10" s="217" t="s">
        <v>567</v>
      </c>
      <c r="B10" s="218" t="s">
        <v>10</v>
      </c>
      <c r="C10" s="219" t="s">
        <v>12</v>
      </c>
      <c r="D10" s="220" t="s">
        <v>568</v>
      </c>
      <c r="E10" s="220" t="s">
        <v>569</v>
      </c>
      <c r="F10" s="221" t="s">
        <v>570</v>
      </c>
      <c r="G10" s="222" t="s">
        <v>571</v>
      </c>
      <c r="H10" s="223"/>
      <c r="I10" s="224" t="s">
        <v>572</v>
      </c>
      <c r="J10" s="225">
        <v>5100.0</v>
      </c>
      <c r="K10" s="225">
        <v>3990.0</v>
      </c>
      <c r="L10" s="225">
        <v>2690.0</v>
      </c>
      <c r="M10" s="227">
        <f t="shared" ref="M10:M11" si="4">AVERAGE(J10:L10)</f>
        <v>3926.666667</v>
      </c>
    </row>
    <row r="11">
      <c r="A11" s="224" t="s">
        <v>573</v>
      </c>
      <c r="B11" s="228" t="s">
        <v>574</v>
      </c>
      <c r="C11" s="229" t="s">
        <v>577</v>
      </c>
      <c r="D11" s="230" t="s">
        <v>42</v>
      </c>
      <c r="E11" s="231">
        <v>2.0</v>
      </c>
      <c r="F11" s="232">
        <v>3926.67</v>
      </c>
      <c r="G11" s="233">
        <f>TRUNC(E11*F11,2)</f>
        <v>7853.34</v>
      </c>
      <c r="I11" s="234" t="s">
        <v>575</v>
      </c>
      <c r="J11" s="235">
        <f t="shared" ref="J11:L11" si="3">SUM(J9:J10)</f>
        <v>5100</v>
      </c>
      <c r="K11" s="235">
        <f t="shared" si="3"/>
        <v>3990</v>
      </c>
      <c r="L11" s="235">
        <f t="shared" si="3"/>
        <v>2690</v>
      </c>
      <c r="M11" s="237">
        <f t="shared" si="4"/>
        <v>3926.666667</v>
      </c>
    </row>
    <row r="12">
      <c r="A12" s="238" t="s">
        <v>575</v>
      </c>
      <c r="B12" s="239"/>
      <c r="C12" s="239"/>
      <c r="D12" s="239"/>
      <c r="E12" s="239"/>
      <c r="F12" s="240"/>
      <c r="G12" s="241">
        <f>TRUNC(SUM(G11),2)</f>
        <v>7853.34</v>
      </c>
      <c r="I12" s="242"/>
      <c r="J12" s="242"/>
      <c r="K12" s="242"/>
      <c r="L12" s="242"/>
      <c r="M12" s="242"/>
    </row>
    <row r="13">
      <c r="B13" s="243"/>
      <c r="C13" s="244"/>
      <c r="F13" s="245"/>
      <c r="G13" s="246"/>
      <c r="I13" s="242"/>
      <c r="J13" s="242"/>
      <c r="K13" s="242"/>
      <c r="L13" s="242"/>
      <c r="M13" s="242"/>
    </row>
    <row r="14">
      <c r="B14" s="243"/>
      <c r="C14" s="244"/>
      <c r="F14" s="245"/>
      <c r="G14" s="246"/>
      <c r="I14" s="242"/>
      <c r="J14" s="242"/>
      <c r="K14" s="242"/>
      <c r="L14" s="242"/>
      <c r="M14" s="242"/>
    </row>
    <row r="15">
      <c r="A15" s="208" t="s">
        <v>560</v>
      </c>
      <c r="B15" s="209" t="s">
        <v>189</v>
      </c>
      <c r="C15" s="210" t="s">
        <v>578</v>
      </c>
      <c r="D15" s="208" t="s">
        <v>42</v>
      </c>
      <c r="E15" s="211"/>
      <c r="F15" s="212"/>
      <c r="G15" s="212"/>
      <c r="I15" s="213" t="s">
        <v>562</v>
      </c>
      <c r="J15" s="247" t="s">
        <v>563</v>
      </c>
      <c r="K15" s="247" t="s">
        <v>564</v>
      </c>
      <c r="L15" s="247" t="s">
        <v>565</v>
      </c>
      <c r="M15" s="216" t="s">
        <v>566</v>
      </c>
    </row>
    <row r="16">
      <c r="A16" s="217" t="s">
        <v>567</v>
      </c>
      <c r="B16" s="218" t="s">
        <v>10</v>
      </c>
      <c r="C16" s="219" t="s">
        <v>12</v>
      </c>
      <c r="D16" s="220" t="s">
        <v>568</v>
      </c>
      <c r="E16" s="220" t="s">
        <v>569</v>
      </c>
      <c r="F16" s="221" t="s">
        <v>570</v>
      </c>
      <c r="G16" s="222" t="s">
        <v>571</v>
      </c>
      <c r="H16" s="223"/>
      <c r="I16" s="224" t="s">
        <v>572</v>
      </c>
      <c r="J16" s="225">
        <v>17000.0</v>
      </c>
      <c r="K16" s="225">
        <v>3090.0</v>
      </c>
      <c r="L16" s="225">
        <v>3290.0</v>
      </c>
      <c r="M16" s="227">
        <f t="shared" ref="M16:M17" si="6">AVERAGE(J16:L16)</f>
        <v>7793.333333</v>
      </c>
    </row>
    <row r="17">
      <c r="A17" s="224" t="s">
        <v>573</v>
      </c>
      <c r="B17" s="228" t="s">
        <v>574</v>
      </c>
      <c r="C17" s="229" t="s">
        <v>578</v>
      </c>
      <c r="D17" s="230" t="s">
        <v>42</v>
      </c>
      <c r="E17" s="231">
        <v>1.0</v>
      </c>
      <c r="F17" s="232">
        <v>7793.33</v>
      </c>
      <c r="G17" s="233">
        <f>TRUNC(E17*F17,2)</f>
        <v>7793.33</v>
      </c>
      <c r="I17" s="234" t="s">
        <v>575</v>
      </c>
      <c r="J17" s="235">
        <f t="shared" ref="J17:L17" si="5">SUM(J15:J16)</f>
        <v>17000</v>
      </c>
      <c r="K17" s="235">
        <f t="shared" si="5"/>
        <v>3090</v>
      </c>
      <c r="L17" s="235">
        <f t="shared" si="5"/>
        <v>3290</v>
      </c>
      <c r="M17" s="237">
        <f t="shared" si="6"/>
        <v>7793.333333</v>
      </c>
    </row>
    <row r="18">
      <c r="A18" s="238" t="s">
        <v>575</v>
      </c>
      <c r="B18" s="239"/>
      <c r="C18" s="239"/>
      <c r="D18" s="239"/>
      <c r="E18" s="239"/>
      <c r="F18" s="240"/>
      <c r="G18" s="241">
        <f>TRUNC(SUM(G17),2)</f>
        <v>7793.33</v>
      </c>
      <c r="I18" s="242"/>
      <c r="J18" s="242"/>
      <c r="K18" s="242"/>
      <c r="L18" s="242"/>
      <c r="M18" s="242"/>
    </row>
    <row r="19">
      <c r="B19" s="243"/>
      <c r="C19" s="244"/>
      <c r="F19" s="245"/>
      <c r="G19" s="246"/>
      <c r="I19" s="203"/>
      <c r="J19" s="242"/>
      <c r="K19" s="242"/>
      <c r="L19" s="242"/>
      <c r="M19" s="242"/>
    </row>
    <row r="20" ht="15.75" customHeight="1">
      <c r="B20" s="243"/>
      <c r="C20" s="244"/>
      <c r="F20" s="245"/>
      <c r="G20" s="246"/>
      <c r="I20" s="242"/>
      <c r="J20" s="242"/>
      <c r="K20" s="242"/>
      <c r="L20" s="242"/>
      <c r="M20" s="242"/>
    </row>
    <row r="21" ht="30.0" customHeight="1">
      <c r="A21" s="208" t="s">
        <v>560</v>
      </c>
      <c r="B21" s="209" t="s">
        <v>192</v>
      </c>
      <c r="C21" s="210" t="s">
        <v>579</v>
      </c>
      <c r="D21" s="208" t="s">
        <v>42</v>
      </c>
      <c r="E21" s="211"/>
      <c r="F21" s="212"/>
      <c r="G21" s="212"/>
      <c r="I21" s="213" t="s">
        <v>562</v>
      </c>
      <c r="J21" s="247" t="s">
        <v>563</v>
      </c>
      <c r="K21" s="247" t="s">
        <v>580</v>
      </c>
      <c r="L21" s="248"/>
      <c r="M21" s="216" t="s">
        <v>566</v>
      </c>
    </row>
    <row r="22">
      <c r="A22" s="217" t="s">
        <v>567</v>
      </c>
      <c r="B22" s="218" t="s">
        <v>10</v>
      </c>
      <c r="C22" s="219" t="s">
        <v>12</v>
      </c>
      <c r="D22" s="220" t="s">
        <v>568</v>
      </c>
      <c r="E22" s="220" t="s">
        <v>569</v>
      </c>
      <c r="F22" s="221" t="s">
        <v>570</v>
      </c>
      <c r="G22" s="222" t="s">
        <v>571</v>
      </c>
      <c r="H22" s="223"/>
      <c r="I22" s="224" t="s">
        <v>572</v>
      </c>
      <c r="J22" s="225">
        <v>17500.0</v>
      </c>
      <c r="K22" s="225">
        <v>1833.23</v>
      </c>
      <c r="L22" s="249"/>
      <c r="M22" s="227">
        <f t="shared" ref="M22:M23" si="8">AVERAGE(J22:L22)</f>
        <v>9666.615</v>
      </c>
    </row>
    <row r="23" ht="15.75" customHeight="1">
      <c r="A23" s="224" t="s">
        <v>573</v>
      </c>
      <c r="B23" s="228" t="s">
        <v>574</v>
      </c>
      <c r="C23" s="229" t="s">
        <v>579</v>
      </c>
      <c r="D23" s="230" t="s">
        <v>42</v>
      </c>
      <c r="E23" s="231">
        <v>2.0</v>
      </c>
      <c r="F23" s="232">
        <v>9666.62</v>
      </c>
      <c r="G23" s="233">
        <f>TRUNC(E23*F23,2)</f>
        <v>19333.24</v>
      </c>
      <c r="I23" s="234" t="s">
        <v>575</v>
      </c>
      <c r="J23" s="235">
        <f t="shared" ref="J23:K23" si="7">SUM(J21:J22)</f>
        <v>17500</v>
      </c>
      <c r="K23" s="235">
        <f t="shared" si="7"/>
        <v>1833.23</v>
      </c>
      <c r="L23" s="250"/>
      <c r="M23" s="251">
        <f t="shared" si="8"/>
        <v>9666.615</v>
      </c>
    </row>
    <row r="24" ht="15.75" customHeight="1">
      <c r="A24" s="238" t="s">
        <v>575</v>
      </c>
      <c r="B24" s="239"/>
      <c r="C24" s="239"/>
      <c r="D24" s="239"/>
      <c r="E24" s="239"/>
      <c r="F24" s="240"/>
      <c r="G24" s="241">
        <f>TRUNC(SUM(G23),2)</f>
        <v>19333.24</v>
      </c>
      <c r="I24" s="252" t="s">
        <v>581</v>
      </c>
      <c r="J24" s="253"/>
      <c r="K24" s="253"/>
      <c r="L24" s="253"/>
      <c r="M24" s="254"/>
    </row>
    <row r="25" ht="15.75" customHeight="1">
      <c r="B25" s="243"/>
      <c r="C25" s="244"/>
      <c r="F25" s="245"/>
      <c r="G25" s="246"/>
      <c r="I25" s="255"/>
      <c r="M25" s="256"/>
    </row>
    <row r="26" ht="15.75" customHeight="1">
      <c r="B26" s="243"/>
      <c r="C26" s="244"/>
      <c r="F26" s="245"/>
      <c r="G26" s="246"/>
      <c r="I26" s="255"/>
      <c r="M26" s="256"/>
    </row>
    <row r="27" ht="15.75" customHeight="1">
      <c r="B27" s="243"/>
      <c r="C27" s="244"/>
      <c r="F27" s="245"/>
      <c r="G27" s="246"/>
      <c r="I27" s="255"/>
      <c r="M27" s="256"/>
    </row>
    <row r="28" ht="15.75" customHeight="1">
      <c r="B28" s="243"/>
      <c r="C28" s="244"/>
      <c r="F28" s="245"/>
      <c r="G28" s="246"/>
      <c r="I28" s="255"/>
      <c r="M28" s="256"/>
    </row>
    <row r="29" ht="15.75" customHeight="1">
      <c r="B29" s="243"/>
      <c r="C29" s="244"/>
      <c r="F29" s="245"/>
      <c r="G29" s="246"/>
      <c r="I29" s="255"/>
      <c r="M29" s="256"/>
    </row>
    <row r="30" ht="15.75" customHeight="1">
      <c r="B30" s="243"/>
      <c r="C30" s="244"/>
      <c r="F30" s="245"/>
      <c r="G30" s="246"/>
      <c r="I30" s="257"/>
      <c r="J30" s="258"/>
      <c r="K30" s="258"/>
      <c r="L30" s="258"/>
      <c r="M30" s="259"/>
    </row>
    <row r="31" ht="15.75" customHeight="1">
      <c r="B31" s="243"/>
      <c r="C31" s="244"/>
      <c r="F31" s="245"/>
      <c r="G31" s="246"/>
      <c r="I31" s="242"/>
      <c r="J31" s="242"/>
      <c r="K31" s="242"/>
      <c r="L31" s="242"/>
      <c r="M31" s="242"/>
    </row>
    <row r="32">
      <c r="A32" s="208" t="s">
        <v>560</v>
      </c>
      <c r="B32" s="209" t="s">
        <v>195</v>
      </c>
      <c r="C32" s="210" t="s">
        <v>582</v>
      </c>
      <c r="D32" s="208" t="s">
        <v>42</v>
      </c>
      <c r="E32" s="211"/>
      <c r="F32" s="212"/>
      <c r="G32" s="212"/>
      <c r="I32" s="213" t="s">
        <v>562</v>
      </c>
      <c r="J32" s="247" t="s">
        <v>563</v>
      </c>
      <c r="K32" s="260" t="s">
        <v>583</v>
      </c>
      <c r="L32" s="247" t="s">
        <v>580</v>
      </c>
      <c r="M32" s="216" t="s">
        <v>566</v>
      </c>
    </row>
    <row r="33">
      <c r="A33" s="217" t="s">
        <v>567</v>
      </c>
      <c r="B33" s="218" t="s">
        <v>10</v>
      </c>
      <c r="C33" s="219" t="s">
        <v>12</v>
      </c>
      <c r="D33" s="220" t="s">
        <v>568</v>
      </c>
      <c r="E33" s="220" t="s">
        <v>569</v>
      </c>
      <c r="F33" s="221" t="s">
        <v>570</v>
      </c>
      <c r="G33" s="222" t="s">
        <v>571</v>
      </c>
      <c r="H33" s="223"/>
      <c r="I33" s="224" t="s">
        <v>572</v>
      </c>
      <c r="J33" s="225">
        <v>1000.0</v>
      </c>
      <c r="K33" s="261">
        <v>750.0</v>
      </c>
      <c r="L33" s="225">
        <v>2460.71</v>
      </c>
      <c r="M33" s="227">
        <f t="shared" ref="M33:M34" si="10">AVERAGE(J33:L33)</f>
        <v>1403.57</v>
      </c>
    </row>
    <row r="34" ht="15.75" customHeight="1">
      <c r="A34" s="262" t="s">
        <v>584</v>
      </c>
      <c r="B34" s="228" t="s">
        <v>574</v>
      </c>
      <c r="C34" s="229" t="s">
        <v>582</v>
      </c>
      <c r="D34" s="230" t="s">
        <v>42</v>
      </c>
      <c r="E34" s="231">
        <v>1.0</v>
      </c>
      <c r="F34" s="232">
        <v>1403.57</v>
      </c>
      <c r="G34" s="233">
        <f>TRUNC(E34*F34,2)</f>
        <v>1403.57</v>
      </c>
      <c r="I34" s="234" t="s">
        <v>575</v>
      </c>
      <c r="J34" s="235">
        <f t="shared" ref="J34:L34" si="9">SUM(J32:J33)</f>
        <v>1000</v>
      </c>
      <c r="K34" s="263">
        <f t="shared" si="9"/>
        <v>750</v>
      </c>
      <c r="L34" s="235">
        <f t="shared" si="9"/>
        <v>2460.71</v>
      </c>
      <c r="M34" s="237">
        <f t="shared" si="10"/>
        <v>1403.57</v>
      </c>
    </row>
    <row r="35" ht="15.75" customHeight="1">
      <c r="A35" s="238" t="s">
        <v>575</v>
      </c>
      <c r="B35" s="239"/>
      <c r="C35" s="239"/>
      <c r="D35" s="239"/>
      <c r="E35" s="239"/>
      <c r="F35" s="240"/>
      <c r="G35" s="241">
        <f>TRUNC(SUM(G34),2)</f>
        <v>1403.57</v>
      </c>
      <c r="I35" s="242"/>
      <c r="J35" s="242"/>
      <c r="K35" s="242"/>
      <c r="L35" s="242"/>
      <c r="M35" s="242"/>
    </row>
    <row r="36" ht="15.75" customHeight="1">
      <c r="B36" s="243"/>
      <c r="C36" s="244"/>
      <c r="F36" s="245"/>
      <c r="G36" s="246"/>
      <c r="I36" s="242"/>
      <c r="J36" s="242"/>
      <c r="K36" s="242"/>
      <c r="L36" s="242"/>
      <c r="M36" s="242"/>
    </row>
    <row r="37" ht="15.75" customHeight="1">
      <c r="B37" s="243"/>
      <c r="C37" s="244"/>
      <c r="F37" s="245"/>
      <c r="G37" s="246"/>
      <c r="I37" s="203"/>
      <c r="J37" s="242"/>
      <c r="K37" s="242"/>
      <c r="L37" s="242"/>
      <c r="M37" s="242"/>
    </row>
    <row r="38">
      <c r="A38" s="208" t="s">
        <v>560</v>
      </c>
      <c r="B38" s="209" t="s">
        <v>198</v>
      </c>
      <c r="C38" s="210" t="s">
        <v>585</v>
      </c>
      <c r="D38" s="208" t="s">
        <v>42</v>
      </c>
      <c r="E38" s="211"/>
      <c r="F38" s="212"/>
      <c r="G38" s="212"/>
      <c r="I38" s="213" t="s">
        <v>562</v>
      </c>
      <c r="J38" s="247" t="s">
        <v>563</v>
      </c>
      <c r="K38" s="260" t="s">
        <v>583</v>
      </c>
      <c r="L38" s="247" t="s">
        <v>580</v>
      </c>
      <c r="M38" s="216" t="s">
        <v>566</v>
      </c>
    </row>
    <row r="39">
      <c r="A39" s="217" t="s">
        <v>567</v>
      </c>
      <c r="B39" s="218" t="s">
        <v>10</v>
      </c>
      <c r="C39" s="219" t="s">
        <v>12</v>
      </c>
      <c r="D39" s="220" t="s">
        <v>568</v>
      </c>
      <c r="E39" s="220" t="s">
        <v>569</v>
      </c>
      <c r="F39" s="221" t="s">
        <v>570</v>
      </c>
      <c r="G39" s="222" t="s">
        <v>571</v>
      </c>
      <c r="H39" s="223"/>
      <c r="I39" s="224" t="s">
        <v>572</v>
      </c>
      <c r="J39" s="225">
        <v>1500.0</v>
      </c>
      <c r="K39" s="261">
        <v>750.0</v>
      </c>
      <c r="L39" s="225">
        <v>2460.71</v>
      </c>
      <c r="M39" s="227">
        <f t="shared" ref="M39:M40" si="12">AVERAGE(J39:L39)</f>
        <v>1570.236667</v>
      </c>
    </row>
    <row r="40" ht="15.75" customHeight="1">
      <c r="A40" s="224" t="s">
        <v>573</v>
      </c>
      <c r="B40" s="228" t="s">
        <v>574</v>
      </c>
      <c r="C40" s="229" t="s">
        <v>585</v>
      </c>
      <c r="D40" s="230" t="s">
        <v>42</v>
      </c>
      <c r="E40" s="231">
        <v>1.0</v>
      </c>
      <c r="F40" s="232">
        <v>1570.24</v>
      </c>
      <c r="G40" s="233">
        <f>TRUNC(E40*F40,2)</f>
        <v>1570.24</v>
      </c>
      <c r="I40" s="234" t="s">
        <v>575</v>
      </c>
      <c r="J40" s="235">
        <f t="shared" ref="J40:L40" si="11">SUM(J38:J39)</f>
        <v>1500</v>
      </c>
      <c r="K40" s="263">
        <f t="shared" si="11"/>
        <v>750</v>
      </c>
      <c r="L40" s="235">
        <f t="shared" si="11"/>
        <v>2460.71</v>
      </c>
      <c r="M40" s="237">
        <f t="shared" si="12"/>
        <v>1570.236667</v>
      </c>
    </row>
    <row r="41" ht="15.75" customHeight="1">
      <c r="A41" s="238" t="s">
        <v>575</v>
      </c>
      <c r="B41" s="239"/>
      <c r="C41" s="239"/>
      <c r="D41" s="239"/>
      <c r="E41" s="239"/>
      <c r="F41" s="240"/>
      <c r="G41" s="241">
        <f>TRUNC(SUM(G40),2)</f>
        <v>1570.24</v>
      </c>
      <c r="I41" s="242"/>
      <c r="J41" s="242"/>
      <c r="K41" s="242"/>
      <c r="L41" s="242"/>
      <c r="M41" s="242"/>
    </row>
    <row r="42" ht="15.75" customHeight="1">
      <c r="B42" s="243"/>
      <c r="C42" s="244"/>
      <c r="F42" s="245"/>
      <c r="G42" s="246"/>
      <c r="I42" s="242"/>
      <c r="J42" s="242"/>
      <c r="K42" s="242"/>
      <c r="L42" s="242"/>
      <c r="M42" s="242"/>
    </row>
    <row r="43" ht="15.75" customHeight="1">
      <c r="B43" s="243"/>
      <c r="C43" s="244"/>
      <c r="F43" s="245"/>
      <c r="G43" s="246"/>
      <c r="I43" s="242"/>
      <c r="J43" s="242"/>
      <c r="K43" s="242"/>
      <c r="L43" s="242"/>
      <c r="M43" s="242"/>
    </row>
    <row r="44">
      <c r="A44" s="208" t="s">
        <v>560</v>
      </c>
      <c r="B44" s="209" t="s">
        <v>201</v>
      </c>
      <c r="C44" s="210" t="s">
        <v>586</v>
      </c>
      <c r="D44" s="208" t="s">
        <v>42</v>
      </c>
      <c r="E44" s="211"/>
      <c r="F44" s="212"/>
      <c r="G44" s="212"/>
      <c r="I44" s="213" t="s">
        <v>562</v>
      </c>
      <c r="J44" s="247" t="s">
        <v>563</v>
      </c>
      <c r="K44" s="247" t="s">
        <v>580</v>
      </c>
      <c r="L44" s="248"/>
      <c r="M44" s="216" t="s">
        <v>566</v>
      </c>
    </row>
    <row r="45">
      <c r="A45" s="217" t="s">
        <v>567</v>
      </c>
      <c r="B45" s="218" t="s">
        <v>10</v>
      </c>
      <c r="C45" s="219" t="s">
        <v>12</v>
      </c>
      <c r="D45" s="220" t="s">
        <v>568</v>
      </c>
      <c r="E45" s="220" t="s">
        <v>569</v>
      </c>
      <c r="F45" s="221" t="s">
        <v>570</v>
      </c>
      <c r="G45" s="222" t="s">
        <v>571</v>
      </c>
      <c r="I45" s="224" t="s">
        <v>572</v>
      </c>
      <c r="J45" s="225">
        <v>35100.0</v>
      </c>
      <c r="K45" s="225">
        <v>18701.4</v>
      </c>
      <c r="L45" s="249"/>
      <c r="M45" s="227">
        <f t="shared" ref="M45:M46" si="14">AVERAGE(J45:L45)</f>
        <v>26900.7</v>
      </c>
    </row>
    <row r="46">
      <c r="A46" s="224" t="s">
        <v>573</v>
      </c>
      <c r="B46" s="228" t="s">
        <v>574</v>
      </c>
      <c r="C46" s="229" t="s">
        <v>586</v>
      </c>
      <c r="D46" s="230" t="s">
        <v>42</v>
      </c>
      <c r="E46" s="231">
        <v>1.0</v>
      </c>
      <c r="F46" s="232">
        <v>26900.7</v>
      </c>
      <c r="G46" s="233">
        <f>TRUNC(E46*F46,2)</f>
        <v>26900.7</v>
      </c>
      <c r="I46" s="234" t="s">
        <v>575</v>
      </c>
      <c r="J46" s="235">
        <f t="shared" ref="J46:K46" si="13">SUM(J44:J45)</f>
        <v>35100</v>
      </c>
      <c r="K46" s="235">
        <f t="shared" si="13"/>
        <v>18701.4</v>
      </c>
      <c r="L46" s="250"/>
      <c r="M46" s="251">
        <f t="shared" si="14"/>
        <v>26900.7</v>
      </c>
    </row>
    <row r="47" ht="15.75" customHeight="1">
      <c r="A47" s="238" t="s">
        <v>575</v>
      </c>
      <c r="B47" s="239"/>
      <c r="C47" s="239"/>
      <c r="D47" s="239"/>
      <c r="E47" s="239"/>
      <c r="F47" s="240"/>
      <c r="G47" s="241">
        <f>TRUNC(SUM(G46),2)</f>
        <v>26900.7</v>
      </c>
      <c r="I47" s="264" t="s">
        <v>581</v>
      </c>
      <c r="J47" s="253"/>
      <c r="K47" s="253"/>
      <c r="L47" s="253"/>
      <c r="M47" s="254"/>
    </row>
    <row r="48" ht="15.75" customHeight="1">
      <c r="B48" s="243"/>
      <c r="C48" s="244"/>
      <c r="F48" s="245"/>
      <c r="G48" s="246"/>
      <c r="I48" s="255"/>
      <c r="M48" s="256"/>
    </row>
    <row r="49" ht="15.75" customHeight="1">
      <c r="B49" s="243"/>
      <c r="C49" s="244"/>
      <c r="F49" s="245"/>
      <c r="G49" s="246"/>
      <c r="I49" s="255"/>
      <c r="M49" s="256"/>
    </row>
    <row r="50" ht="15.75" customHeight="1">
      <c r="B50" s="243"/>
      <c r="C50" s="244"/>
      <c r="F50" s="245"/>
      <c r="G50" s="246"/>
      <c r="I50" s="255"/>
      <c r="M50" s="256"/>
    </row>
    <row r="51" ht="15.75" customHeight="1">
      <c r="B51" s="243"/>
      <c r="C51" s="244"/>
      <c r="F51" s="245"/>
      <c r="G51" s="246"/>
      <c r="I51" s="255"/>
      <c r="M51" s="256"/>
    </row>
    <row r="52" ht="15.75" customHeight="1">
      <c r="B52" s="243"/>
      <c r="C52" s="244"/>
      <c r="F52" s="245"/>
      <c r="G52" s="246"/>
      <c r="I52" s="255"/>
      <c r="M52" s="256"/>
    </row>
    <row r="53" ht="15.75" customHeight="1">
      <c r="B53" s="243"/>
      <c r="C53" s="244"/>
      <c r="F53" s="245"/>
      <c r="G53" s="246"/>
      <c r="I53" s="257"/>
      <c r="J53" s="258"/>
      <c r="K53" s="258"/>
      <c r="L53" s="258"/>
      <c r="M53" s="259"/>
    </row>
    <row r="54" ht="15.75" customHeight="1">
      <c r="B54" s="243"/>
      <c r="C54" s="244"/>
      <c r="F54" s="245"/>
      <c r="G54" s="246"/>
      <c r="I54" s="242"/>
      <c r="J54" s="242"/>
      <c r="K54" s="242"/>
      <c r="L54" s="242"/>
      <c r="M54" s="242"/>
    </row>
    <row r="55">
      <c r="A55" s="208" t="s">
        <v>560</v>
      </c>
      <c r="B55" s="209" t="s">
        <v>204</v>
      </c>
      <c r="C55" s="210" t="s">
        <v>587</v>
      </c>
      <c r="D55" s="265" t="s">
        <v>588</v>
      </c>
      <c r="E55" s="211"/>
      <c r="F55" s="212"/>
      <c r="G55" s="212"/>
      <c r="I55" s="213" t="s">
        <v>562</v>
      </c>
      <c r="J55" s="247" t="s">
        <v>589</v>
      </c>
      <c r="K55" s="266" t="s">
        <v>580</v>
      </c>
      <c r="L55" s="247" t="s">
        <v>583</v>
      </c>
      <c r="M55" s="216" t="s">
        <v>566</v>
      </c>
    </row>
    <row r="56">
      <c r="A56" s="217" t="s">
        <v>567</v>
      </c>
      <c r="B56" s="218" t="s">
        <v>10</v>
      </c>
      <c r="C56" s="219" t="s">
        <v>12</v>
      </c>
      <c r="D56" s="220" t="s">
        <v>568</v>
      </c>
      <c r="E56" s="220" t="s">
        <v>569</v>
      </c>
      <c r="F56" s="221" t="s">
        <v>570</v>
      </c>
      <c r="G56" s="222" t="s">
        <v>571</v>
      </c>
      <c r="I56" s="224" t="s">
        <v>572</v>
      </c>
      <c r="J56" s="225">
        <v>811.0</v>
      </c>
      <c r="K56" s="267">
        <v>747.0</v>
      </c>
      <c r="L56" s="225">
        <v>750.0</v>
      </c>
      <c r="M56" s="227">
        <f t="shared" ref="M56:M58" si="15">AVERAGE(J56:L56)</f>
        <v>769.3333333</v>
      </c>
    </row>
    <row r="57" ht="15.75" customHeight="1">
      <c r="A57" s="224" t="s">
        <v>573</v>
      </c>
      <c r="B57" s="228" t="s">
        <v>574</v>
      </c>
      <c r="C57" s="229" t="s">
        <v>590</v>
      </c>
      <c r="D57" s="214" t="s">
        <v>24</v>
      </c>
      <c r="E57" s="231">
        <v>178.12</v>
      </c>
      <c r="F57" s="232">
        <v>769.33</v>
      </c>
      <c r="G57" s="233">
        <f t="shared" ref="G57:G58" si="16">TRUNC(E57*F57,2)</f>
        <v>137033.05</v>
      </c>
      <c r="I57" s="224" t="s">
        <v>591</v>
      </c>
      <c r="J57" s="225">
        <v>19660.0</v>
      </c>
      <c r="K57" s="268">
        <v>14895.35</v>
      </c>
      <c r="L57" s="225" t="s">
        <v>592</v>
      </c>
      <c r="M57" s="237">
        <f t="shared" si="15"/>
        <v>17277.675</v>
      </c>
    </row>
    <row r="58" ht="15.75" customHeight="1">
      <c r="A58" s="224" t="s">
        <v>573</v>
      </c>
      <c r="B58" s="228" t="s">
        <v>574</v>
      </c>
      <c r="C58" s="229" t="s">
        <v>593</v>
      </c>
      <c r="D58" s="214" t="s">
        <v>42</v>
      </c>
      <c r="E58" s="231">
        <v>1.0</v>
      </c>
      <c r="F58" s="232">
        <v>17277.68</v>
      </c>
      <c r="G58" s="233">
        <f t="shared" si="16"/>
        <v>17277.68</v>
      </c>
      <c r="I58" s="234" t="s">
        <v>575</v>
      </c>
      <c r="J58" s="235">
        <f t="shared" ref="J58:L58" si="17">SUM(J56:J57)</f>
        <v>20471</v>
      </c>
      <c r="K58" s="263">
        <f t="shared" si="17"/>
        <v>15642.35</v>
      </c>
      <c r="L58" s="235">
        <f t="shared" si="17"/>
        <v>750</v>
      </c>
      <c r="M58" s="237">
        <f t="shared" si="15"/>
        <v>12287.78333</v>
      </c>
    </row>
    <row r="59" ht="15.75" customHeight="1">
      <c r="A59" s="238" t="s">
        <v>575</v>
      </c>
      <c r="B59" s="239"/>
      <c r="C59" s="239"/>
      <c r="D59" s="239"/>
      <c r="E59" s="239"/>
      <c r="F59" s="240"/>
      <c r="G59" s="241">
        <f>(SUM(G57:G58))</f>
        <v>154310.73</v>
      </c>
      <c r="I59" s="242"/>
      <c r="J59" s="242"/>
      <c r="K59" s="242"/>
      <c r="L59" s="242"/>
      <c r="M59" s="242"/>
    </row>
    <row r="60" ht="15.75" customHeight="1">
      <c r="B60" s="243"/>
      <c r="C60" s="244"/>
      <c r="G60" s="245"/>
      <c r="H60" s="269"/>
      <c r="I60" s="270"/>
      <c r="J60" s="242"/>
      <c r="K60" s="242"/>
      <c r="L60" s="242"/>
      <c r="M60" s="242"/>
    </row>
    <row r="61" ht="15.75" customHeight="1">
      <c r="A61" s="208" t="s">
        <v>560</v>
      </c>
      <c r="B61" s="209" t="s">
        <v>525</v>
      </c>
      <c r="C61" s="271" t="s">
        <v>527</v>
      </c>
      <c r="D61" s="208" t="s">
        <v>42</v>
      </c>
      <c r="E61" s="211"/>
      <c r="F61" s="212"/>
      <c r="G61" s="212"/>
      <c r="H61" s="269"/>
      <c r="I61" s="270"/>
      <c r="J61" s="242"/>
      <c r="K61" s="242"/>
      <c r="L61" s="242"/>
      <c r="M61" s="242"/>
    </row>
    <row r="62">
      <c r="A62" s="217" t="s">
        <v>567</v>
      </c>
      <c r="B62" s="218" t="s">
        <v>10</v>
      </c>
      <c r="C62" s="219" t="s">
        <v>12</v>
      </c>
      <c r="D62" s="220" t="s">
        <v>568</v>
      </c>
      <c r="E62" s="220" t="s">
        <v>569</v>
      </c>
      <c r="F62" s="221" t="s">
        <v>570</v>
      </c>
      <c r="G62" s="222" t="s">
        <v>571</v>
      </c>
      <c r="H62" s="269"/>
      <c r="I62" s="270"/>
      <c r="J62" s="242"/>
      <c r="K62" s="242"/>
      <c r="L62" s="242"/>
      <c r="M62" s="242"/>
    </row>
    <row r="63">
      <c r="A63" s="262" t="s">
        <v>584</v>
      </c>
      <c r="B63" s="272" t="s">
        <v>594</v>
      </c>
      <c r="C63" s="273" t="s">
        <v>595</v>
      </c>
      <c r="D63" s="230" t="s">
        <v>42</v>
      </c>
      <c r="E63" s="231">
        <v>3.0</v>
      </c>
      <c r="F63" s="233">
        <v>776.99</v>
      </c>
      <c r="G63" s="233">
        <f>TRUNC(E63*F63,2)</f>
        <v>2330.97</v>
      </c>
      <c r="H63" s="269"/>
      <c r="I63" s="270"/>
      <c r="J63" s="242"/>
      <c r="K63" s="242"/>
      <c r="L63" s="242"/>
      <c r="M63" s="242"/>
    </row>
    <row r="64" ht="15.75" customHeight="1">
      <c r="A64" s="238" t="s">
        <v>575</v>
      </c>
      <c r="B64" s="239"/>
      <c r="C64" s="239"/>
      <c r="D64" s="239"/>
      <c r="E64" s="239"/>
      <c r="F64" s="240"/>
      <c r="G64" s="241">
        <f>TRUNC(SUM(G63),2)</f>
        <v>2330.97</v>
      </c>
      <c r="H64" s="269"/>
      <c r="I64" s="270"/>
      <c r="J64" s="242"/>
      <c r="K64" s="242"/>
      <c r="L64" s="242"/>
      <c r="M64" s="242"/>
    </row>
    <row r="65" ht="15.75" customHeight="1">
      <c r="B65" s="243"/>
      <c r="C65" s="244"/>
      <c r="G65" s="245"/>
      <c r="H65" s="269"/>
      <c r="I65" s="270"/>
      <c r="J65" s="242"/>
      <c r="K65" s="242"/>
      <c r="L65" s="242"/>
      <c r="M65" s="242"/>
    </row>
    <row r="66" ht="15.75" customHeight="1">
      <c r="B66" s="243"/>
      <c r="C66" s="244"/>
      <c r="G66" s="245"/>
      <c r="H66" s="269"/>
      <c r="I66" s="270"/>
      <c r="J66" s="242"/>
      <c r="K66" s="242"/>
      <c r="L66" s="242"/>
      <c r="M66" s="242"/>
    </row>
    <row r="67" ht="15.75" customHeight="1">
      <c r="B67" s="243"/>
      <c r="C67" s="274"/>
      <c r="G67" s="245"/>
      <c r="H67" s="269"/>
      <c r="I67" s="270"/>
      <c r="J67" s="242"/>
      <c r="K67" s="242"/>
      <c r="L67" s="242"/>
      <c r="M67" s="242"/>
    </row>
    <row r="68" ht="15.75" customHeight="1">
      <c r="B68" s="243"/>
      <c r="C68" s="195" t="s">
        <v>554</v>
      </c>
      <c r="G68" s="245"/>
      <c r="H68" s="269"/>
      <c r="I68" s="270"/>
      <c r="J68" s="242"/>
      <c r="K68" s="242"/>
      <c r="L68" s="242"/>
      <c r="M68" s="242"/>
    </row>
    <row r="69" ht="15.75" customHeight="1">
      <c r="B69" s="243"/>
      <c r="C69" s="195" t="s">
        <v>555</v>
      </c>
      <c r="G69" s="245"/>
      <c r="H69" s="269"/>
      <c r="I69" s="270"/>
      <c r="J69" s="242"/>
      <c r="K69" s="242"/>
      <c r="L69" s="242"/>
      <c r="M69" s="242"/>
    </row>
    <row r="70" ht="15.75" customHeight="1">
      <c r="B70" s="243"/>
      <c r="C70" s="195" t="s">
        <v>556</v>
      </c>
      <c r="G70" s="245"/>
      <c r="H70" s="269"/>
      <c r="I70" s="270"/>
      <c r="J70" s="242"/>
      <c r="K70" s="242"/>
      <c r="L70" s="242"/>
      <c r="M70" s="242"/>
    </row>
    <row r="71" ht="15.75" customHeight="1">
      <c r="B71" s="243"/>
      <c r="C71" s="195" t="s">
        <v>558</v>
      </c>
      <c r="G71" s="245"/>
      <c r="H71" s="269"/>
      <c r="I71" s="270"/>
      <c r="J71" s="242"/>
      <c r="K71" s="242"/>
      <c r="L71" s="242"/>
      <c r="M71" s="242"/>
    </row>
    <row r="72" ht="15.75" customHeight="1">
      <c r="B72" s="243"/>
      <c r="C72" s="244"/>
      <c r="G72" s="245"/>
      <c r="H72" s="269"/>
      <c r="I72" s="270"/>
      <c r="J72" s="242"/>
      <c r="K72" s="242"/>
      <c r="L72" s="242"/>
      <c r="M72" s="242"/>
    </row>
    <row r="73" ht="15.75" customHeight="1">
      <c r="B73" s="243"/>
      <c r="C73" s="244"/>
      <c r="E73" s="244"/>
      <c r="G73" s="245"/>
      <c r="H73" s="269"/>
      <c r="I73" s="270"/>
      <c r="J73" s="242"/>
      <c r="K73" s="242"/>
      <c r="L73" s="242"/>
      <c r="M73" s="242"/>
    </row>
    <row r="74" ht="15.75" customHeight="1">
      <c r="B74" s="243"/>
      <c r="C74" s="244"/>
      <c r="E74" s="244"/>
      <c r="G74" s="245"/>
      <c r="H74" s="269"/>
      <c r="I74" s="270"/>
      <c r="J74" s="242"/>
      <c r="K74" s="242"/>
      <c r="L74" s="242"/>
      <c r="M74" s="242"/>
    </row>
    <row r="75" ht="15.75" customHeight="1">
      <c r="B75" s="243"/>
      <c r="C75" s="244"/>
      <c r="E75" s="244"/>
      <c r="G75" s="245"/>
      <c r="H75" s="269"/>
      <c r="I75" s="270"/>
      <c r="J75" s="242"/>
      <c r="K75" s="242"/>
      <c r="L75" s="242"/>
      <c r="M75" s="242"/>
    </row>
    <row r="76" ht="15.75" customHeight="1">
      <c r="B76" s="243"/>
      <c r="C76" s="244"/>
      <c r="E76" s="244"/>
      <c r="G76" s="245"/>
      <c r="H76" s="269"/>
      <c r="I76" s="270"/>
      <c r="J76" s="242"/>
      <c r="K76" s="242"/>
      <c r="L76" s="242"/>
      <c r="M76" s="242"/>
    </row>
    <row r="77" ht="15.75" customHeight="1">
      <c r="B77" s="243"/>
      <c r="C77" s="244"/>
      <c r="E77" s="244"/>
      <c r="G77" s="245"/>
      <c r="H77" s="269"/>
      <c r="I77" s="270"/>
      <c r="J77" s="242"/>
      <c r="K77" s="242"/>
      <c r="L77" s="242"/>
      <c r="M77" s="242"/>
    </row>
    <row r="78" ht="15.75" customHeight="1">
      <c r="A78" s="244"/>
      <c r="C78" s="244"/>
      <c r="E78" s="244"/>
      <c r="G78" s="245"/>
      <c r="H78" s="269"/>
      <c r="I78" s="270"/>
      <c r="J78" s="242"/>
      <c r="K78" s="242"/>
      <c r="L78" s="242"/>
      <c r="M78" s="242"/>
    </row>
    <row r="79" ht="15.75" customHeight="1">
      <c r="A79" s="244"/>
      <c r="C79" s="244"/>
      <c r="D79" s="243"/>
      <c r="E79" s="244"/>
      <c r="G79" s="245"/>
      <c r="H79" s="269"/>
      <c r="I79" s="270"/>
      <c r="J79" s="242"/>
      <c r="K79" s="242"/>
      <c r="L79" s="242"/>
      <c r="M79" s="242"/>
    </row>
    <row r="80" ht="15.75" customHeight="1">
      <c r="A80" s="244"/>
      <c r="C80" s="244"/>
      <c r="D80" s="243"/>
      <c r="E80" s="244"/>
      <c r="G80" s="245"/>
      <c r="H80" s="269"/>
      <c r="I80" s="270"/>
      <c r="J80" s="242"/>
      <c r="K80" s="242"/>
      <c r="L80" s="242"/>
      <c r="M80" s="242"/>
    </row>
    <row r="81" ht="15.75" customHeight="1">
      <c r="A81" s="244"/>
      <c r="B81" s="243"/>
      <c r="C81" s="244"/>
      <c r="D81" s="243"/>
      <c r="E81" s="244"/>
      <c r="G81" s="245"/>
      <c r="H81" s="269"/>
      <c r="I81" s="270"/>
      <c r="J81" s="242"/>
      <c r="K81" s="242"/>
      <c r="L81" s="242"/>
      <c r="M81" s="242"/>
    </row>
    <row r="82" ht="15.75" customHeight="1">
      <c r="A82" s="244"/>
      <c r="B82" s="243"/>
      <c r="D82" s="243"/>
      <c r="E82" s="244"/>
      <c r="G82" s="245"/>
      <c r="H82" s="269"/>
      <c r="I82" s="270"/>
      <c r="J82" s="242"/>
      <c r="K82" s="242"/>
      <c r="L82" s="242"/>
      <c r="M82" s="242"/>
    </row>
    <row r="83" ht="15.75" customHeight="1">
      <c r="B83" s="243"/>
      <c r="D83" s="243"/>
      <c r="E83" s="244"/>
      <c r="G83" s="245"/>
      <c r="H83" s="269"/>
      <c r="I83" s="270"/>
      <c r="J83" s="242"/>
      <c r="K83" s="242"/>
      <c r="L83" s="242"/>
      <c r="M83" s="242"/>
    </row>
    <row r="84" ht="15.75" customHeight="1">
      <c r="A84" s="203"/>
      <c r="B84" s="204"/>
      <c r="C84" s="205"/>
      <c r="D84" s="206"/>
      <c r="E84" s="6"/>
      <c r="F84" s="207"/>
      <c r="G84" s="207"/>
      <c r="H84" s="275"/>
      <c r="I84" s="276"/>
      <c r="J84" s="242"/>
      <c r="K84" s="242"/>
      <c r="L84" s="242"/>
      <c r="M84" s="242"/>
    </row>
    <row r="85" ht="15.75" customHeight="1">
      <c r="A85" s="203"/>
      <c r="B85" s="204"/>
      <c r="C85" s="205"/>
      <c r="D85" s="206"/>
      <c r="E85" s="6"/>
      <c r="F85" s="207"/>
      <c r="G85" s="207"/>
      <c r="H85" s="275"/>
      <c r="I85" s="276"/>
      <c r="J85" s="242"/>
      <c r="K85" s="242"/>
      <c r="L85" s="242"/>
      <c r="M85" s="242"/>
    </row>
    <row r="86" ht="15.75" customHeight="1">
      <c r="A86" s="203"/>
      <c r="B86" s="204"/>
      <c r="C86" s="205"/>
      <c r="D86" s="206"/>
      <c r="E86" s="6"/>
      <c r="F86" s="207"/>
      <c r="G86" s="207"/>
      <c r="H86" s="275"/>
      <c r="I86" s="276"/>
      <c r="J86" s="242"/>
      <c r="K86" s="242"/>
      <c r="L86" s="242"/>
      <c r="M86" s="242"/>
    </row>
    <row r="87" ht="15.75" customHeight="1">
      <c r="A87" s="203"/>
      <c r="B87" s="204"/>
      <c r="C87" s="205"/>
      <c r="D87" s="206"/>
      <c r="E87" s="6"/>
      <c r="F87" s="207"/>
      <c r="G87" s="207"/>
      <c r="H87" s="275"/>
      <c r="I87" s="276"/>
      <c r="J87" s="242"/>
      <c r="K87" s="242"/>
      <c r="L87" s="242"/>
      <c r="M87" s="242"/>
    </row>
    <row r="88" ht="15.75" customHeight="1">
      <c r="A88" s="203"/>
      <c r="B88" s="204"/>
      <c r="C88" s="205"/>
      <c r="D88" s="206"/>
      <c r="E88" s="6"/>
      <c r="F88" s="207"/>
      <c r="G88" s="207"/>
      <c r="H88" s="275"/>
      <c r="I88" s="207"/>
    </row>
    <row r="89" ht="15.75" customHeight="1">
      <c r="A89" s="203"/>
      <c r="B89" s="204"/>
      <c r="C89" s="205"/>
      <c r="D89" s="206"/>
      <c r="E89" s="6"/>
      <c r="F89" s="207"/>
      <c r="G89" s="207"/>
      <c r="H89" s="275"/>
      <c r="I89" s="207"/>
    </row>
    <row r="90" ht="15.75" customHeight="1">
      <c r="A90" s="203"/>
      <c r="B90" s="204"/>
      <c r="C90" s="205"/>
      <c r="D90" s="206"/>
      <c r="E90" s="6"/>
      <c r="F90" s="207"/>
      <c r="G90" s="207"/>
      <c r="H90" s="275"/>
      <c r="I90" s="207"/>
    </row>
    <row r="91" ht="15.75" customHeight="1">
      <c r="A91" s="203"/>
      <c r="B91" s="204"/>
      <c r="C91" s="205"/>
      <c r="D91" s="206"/>
      <c r="E91" s="6"/>
      <c r="F91" s="207"/>
      <c r="G91" s="207"/>
      <c r="H91" s="275"/>
      <c r="I91" s="207"/>
    </row>
    <row r="92" ht="15.75" customHeight="1">
      <c r="A92" s="203"/>
      <c r="B92" s="204"/>
      <c r="C92" s="205"/>
      <c r="D92" s="206"/>
      <c r="E92" s="6"/>
      <c r="F92" s="207"/>
      <c r="G92" s="207"/>
      <c r="H92" s="275"/>
      <c r="I92" s="207"/>
    </row>
    <row r="93" ht="15.75" customHeight="1">
      <c r="A93" s="203"/>
      <c r="B93" s="204"/>
      <c r="C93" s="205"/>
      <c r="D93" s="206"/>
      <c r="E93" s="6"/>
      <c r="F93" s="207"/>
      <c r="G93" s="207"/>
      <c r="H93" s="275"/>
      <c r="I93" s="207"/>
    </row>
    <row r="94" ht="15.75" customHeight="1">
      <c r="A94" s="203"/>
      <c r="B94" s="204"/>
      <c r="C94" s="205"/>
      <c r="D94" s="206"/>
      <c r="E94" s="6"/>
      <c r="F94" s="207"/>
      <c r="G94" s="207"/>
      <c r="H94" s="275"/>
      <c r="I94" s="207"/>
    </row>
    <row r="95" ht="15.75" customHeight="1">
      <c r="A95" s="203"/>
      <c r="B95" s="204"/>
      <c r="C95" s="205"/>
      <c r="D95" s="206"/>
      <c r="E95" s="6"/>
      <c r="F95" s="207"/>
      <c r="G95" s="207"/>
      <c r="H95" s="275"/>
      <c r="I95" s="207"/>
    </row>
    <row r="96" ht="15.75" customHeight="1">
      <c r="A96" s="203"/>
      <c r="B96" s="204"/>
      <c r="C96" s="205"/>
      <c r="D96" s="206"/>
      <c r="E96" s="6"/>
      <c r="F96" s="207"/>
      <c r="G96" s="207"/>
      <c r="H96" s="275"/>
      <c r="I96" s="207"/>
    </row>
    <row r="97" ht="15.75" customHeight="1">
      <c r="A97" s="203"/>
      <c r="B97" s="204"/>
      <c r="C97" s="205"/>
      <c r="D97" s="206"/>
      <c r="E97" s="6"/>
      <c r="F97" s="207"/>
      <c r="G97" s="207"/>
      <c r="H97" s="275"/>
      <c r="I97" s="207"/>
    </row>
    <row r="98" ht="15.75" customHeight="1">
      <c r="A98" s="203"/>
      <c r="B98" s="204"/>
      <c r="C98" s="205"/>
      <c r="D98" s="206"/>
      <c r="E98" s="6"/>
      <c r="F98" s="207"/>
      <c r="G98" s="207"/>
      <c r="H98" s="275"/>
      <c r="I98" s="207"/>
    </row>
    <row r="99" ht="15.75" customHeight="1">
      <c r="A99" s="203"/>
      <c r="B99" s="204"/>
      <c r="C99" s="205"/>
      <c r="D99" s="206"/>
      <c r="E99" s="6"/>
      <c r="F99" s="207"/>
      <c r="G99" s="207"/>
      <c r="H99" s="275"/>
      <c r="I99" s="207"/>
    </row>
    <row r="100" ht="15.75" customHeight="1">
      <c r="A100" s="203"/>
      <c r="B100" s="204"/>
      <c r="C100" s="205"/>
      <c r="D100" s="206"/>
      <c r="E100" s="6"/>
      <c r="F100" s="207"/>
      <c r="G100" s="207"/>
      <c r="H100" s="275"/>
      <c r="I100" s="207"/>
    </row>
    <row r="101" ht="15.75" customHeight="1">
      <c r="A101" s="203"/>
      <c r="B101" s="204"/>
      <c r="C101" s="205"/>
      <c r="D101" s="206"/>
      <c r="E101" s="6"/>
      <c r="F101" s="207"/>
      <c r="G101" s="207"/>
      <c r="H101" s="275"/>
      <c r="I101" s="207"/>
    </row>
    <row r="102" ht="15.75" customHeight="1">
      <c r="A102" s="203"/>
      <c r="B102" s="204"/>
      <c r="C102" s="205"/>
      <c r="D102" s="206"/>
      <c r="E102" s="6"/>
      <c r="F102" s="207"/>
      <c r="G102" s="207"/>
      <c r="H102" s="275"/>
      <c r="I102" s="207"/>
    </row>
    <row r="103" ht="15.75" customHeight="1">
      <c r="A103" s="203"/>
      <c r="B103" s="204"/>
      <c r="C103" s="205"/>
      <c r="D103" s="206"/>
      <c r="E103" s="6"/>
      <c r="F103" s="207"/>
      <c r="G103" s="207"/>
      <c r="H103" s="275"/>
      <c r="I103" s="207"/>
    </row>
    <row r="104" ht="15.75" customHeight="1">
      <c r="A104" s="203"/>
      <c r="B104" s="204"/>
      <c r="C104" s="205"/>
      <c r="D104" s="206"/>
      <c r="E104" s="6"/>
      <c r="F104" s="207"/>
      <c r="G104" s="207"/>
      <c r="H104" s="275"/>
      <c r="I104" s="207"/>
    </row>
    <row r="105" ht="15.75" customHeight="1">
      <c r="A105" s="203"/>
      <c r="B105" s="204"/>
      <c r="C105" s="205"/>
      <c r="D105" s="206"/>
      <c r="E105" s="6"/>
      <c r="F105" s="207"/>
      <c r="G105" s="207"/>
      <c r="H105" s="275"/>
      <c r="I105" s="207"/>
    </row>
    <row r="106" ht="15.75" customHeight="1">
      <c r="A106" s="203"/>
      <c r="B106" s="204"/>
      <c r="C106" s="205"/>
      <c r="D106" s="206"/>
      <c r="E106" s="6"/>
      <c r="F106" s="207"/>
      <c r="G106" s="207"/>
      <c r="H106" s="275"/>
      <c r="I106" s="207"/>
    </row>
    <row r="107" ht="15.75" customHeight="1">
      <c r="A107" s="203"/>
      <c r="B107" s="204"/>
      <c r="C107" s="205"/>
      <c r="D107" s="206"/>
      <c r="E107" s="6"/>
      <c r="F107" s="207"/>
      <c r="G107" s="207"/>
      <c r="H107" s="275"/>
      <c r="I107" s="207"/>
    </row>
    <row r="108" ht="15.75" customHeight="1">
      <c r="A108" s="203"/>
      <c r="B108" s="204"/>
      <c r="C108" s="205"/>
      <c r="D108" s="206"/>
      <c r="E108" s="6"/>
      <c r="F108" s="207"/>
      <c r="G108" s="207"/>
      <c r="H108" s="275"/>
      <c r="I108" s="207"/>
    </row>
    <row r="109" ht="15.75" customHeight="1">
      <c r="A109" s="203"/>
      <c r="B109" s="204"/>
      <c r="C109" s="205"/>
      <c r="D109" s="206"/>
      <c r="E109" s="6"/>
      <c r="F109" s="207"/>
      <c r="G109" s="207"/>
      <c r="H109" s="275"/>
      <c r="I109" s="207"/>
    </row>
    <row r="110" ht="15.75" customHeight="1">
      <c r="A110" s="203"/>
      <c r="B110" s="204"/>
      <c r="C110" s="205"/>
      <c r="D110" s="206"/>
      <c r="E110" s="6"/>
      <c r="F110" s="207"/>
      <c r="G110" s="207"/>
      <c r="H110" s="275"/>
      <c r="I110" s="207"/>
    </row>
    <row r="111" ht="15.75" customHeight="1">
      <c r="A111" s="203"/>
      <c r="B111" s="204"/>
      <c r="C111" s="205"/>
      <c r="D111" s="206"/>
      <c r="E111" s="6"/>
      <c r="F111" s="207"/>
      <c r="G111" s="207"/>
      <c r="H111" s="275"/>
      <c r="I111" s="207"/>
    </row>
    <row r="112" ht="15.75" customHeight="1">
      <c r="A112" s="203"/>
      <c r="B112" s="204"/>
      <c r="C112" s="205"/>
      <c r="D112" s="206"/>
      <c r="E112" s="6"/>
      <c r="F112" s="207"/>
      <c r="G112" s="207"/>
      <c r="H112" s="275"/>
      <c r="I112" s="207"/>
    </row>
    <row r="113" ht="15.75" customHeight="1">
      <c r="A113" s="203"/>
      <c r="B113" s="204"/>
      <c r="C113" s="205"/>
      <c r="D113" s="206"/>
      <c r="E113" s="6"/>
      <c r="F113" s="207"/>
      <c r="G113" s="207"/>
      <c r="H113" s="275"/>
      <c r="I113" s="207"/>
    </row>
    <row r="114" ht="15.75" customHeight="1">
      <c r="A114" s="203"/>
      <c r="B114" s="204"/>
      <c r="C114" s="205"/>
      <c r="D114" s="206"/>
      <c r="E114" s="6"/>
      <c r="F114" s="207"/>
      <c r="G114" s="207"/>
      <c r="H114" s="275"/>
      <c r="I114" s="207"/>
    </row>
    <row r="115" ht="15.75" customHeight="1">
      <c r="A115" s="203"/>
      <c r="B115" s="204"/>
      <c r="C115" s="205"/>
      <c r="D115" s="206"/>
      <c r="E115" s="6"/>
      <c r="F115" s="207"/>
      <c r="G115" s="207"/>
      <c r="H115" s="275"/>
      <c r="I115" s="207"/>
    </row>
    <row r="116" ht="15.75" customHeight="1">
      <c r="A116" s="203"/>
      <c r="B116" s="204"/>
      <c r="C116" s="205"/>
      <c r="D116" s="206"/>
      <c r="E116" s="6"/>
      <c r="F116" s="207"/>
      <c r="G116" s="207"/>
      <c r="H116" s="275"/>
      <c r="I116" s="207"/>
    </row>
    <row r="117" ht="15.75" customHeight="1">
      <c r="A117" s="203"/>
      <c r="B117" s="204"/>
      <c r="C117" s="205"/>
      <c r="D117" s="206"/>
      <c r="E117" s="6"/>
      <c r="F117" s="207"/>
      <c r="G117" s="207"/>
      <c r="H117" s="275"/>
      <c r="I117" s="207"/>
    </row>
    <row r="118" ht="15.75" customHeight="1">
      <c r="A118" s="203"/>
      <c r="B118" s="204"/>
      <c r="C118" s="205"/>
      <c r="D118" s="206"/>
      <c r="E118" s="6"/>
      <c r="F118" s="207"/>
      <c r="G118" s="207"/>
      <c r="H118" s="275"/>
      <c r="I118" s="207"/>
    </row>
    <row r="119" ht="15.75" customHeight="1">
      <c r="A119" s="203"/>
      <c r="B119" s="204"/>
      <c r="C119" s="205"/>
      <c r="D119" s="206"/>
      <c r="E119" s="6"/>
      <c r="F119" s="207"/>
      <c r="G119" s="207"/>
      <c r="H119" s="275"/>
      <c r="I119" s="207"/>
    </row>
    <row r="120" ht="15.75" customHeight="1">
      <c r="A120" s="203"/>
      <c r="B120" s="204"/>
      <c r="C120" s="205"/>
      <c r="D120" s="206"/>
      <c r="E120" s="6"/>
      <c r="F120" s="207"/>
      <c r="G120" s="207"/>
      <c r="H120" s="275"/>
      <c r="I120" s="207"/>
    </row>
    <row r="121" ht="15.75" customHeight="1">
      <c r="A121" s="203"/>
      <c r="B121" s="204"/>
      <c r="C121" s="205"/>
      <c r="D121" s="206"/>
      <c r="E121" s="6"/>
      <c r="F121" s="207"/>
      <c r="G121" s="207"/>
      <c r="H121" s="275"/>
      <c r="I121" s="207"/>
    </row>
    <row r="122" ht="15.75" customHeight="1">
      <c r="A122" s="203"/>
      <c r="B122" s="204"/>
      <c r="C122" s="205"/>
      <c r="D122" s="206"/>
      <c r="E122" s="6"/>
      <c r="F122" s="207"/>
      <c r="G122" s="207"/>
      <c r="H122" s="275"/>
      <c r="I122" s="207"/>
    </row>
    <row r="123" ht="15.75" customHeight="1">
      <c r="A123" s="203"/>
      <c r="B123" s="204"/>
      <c r="C123" s="205"/>
      <c r="D123" s="206"/>
      <c r="E123" s="6"/>
      <c r="F123" s="207"/>
      <c r="G123" s="207"/>
      <c r="H123" s="275"/>
      <c r="I123" s="207"/>
    </row>
    <row r="124" ht="15.75" customHeight="1">
      <c r="A124" s="203"/>
      <c r="B124" s="204"/>
      <c r="C124" s="205"/>
      <c r="D124" s="206"/>
      <c r="E124" s="6"/>
      <c r="F124" s="207"/>
      <c r="G124" s="207"/>
      <c r="H124" s="275"/>
      <c r="I124" s="207"/>
    </row>
    <row r="125" ht="15.75" customHeight="1">
      <c r="A125" s="203"/>
      <c r="B125" s="204"/>
      <c r="C125" s="205"/>
      <c r="D125" s="206"/>
      <c r="E125" s="6"/>
      <c r="F125" s="207"/>
      <c r="G125" s="207"/>
    </row>
    <row r="126" ht="15.75" customHeight="1">
      <c r="A126" s="203"/>
      <c r="B126" s="204"/>
      <c r="C126" s="205"/>
      <c r="D126" s="206"/>
      <c r="E126" s="6"/>
      <c r="F126" s="207"/>
      <c r="G126" s="207"/>
    </row>
    <row r="127" ht="15.75" customHeight="1">
      <c r="A127" s="203"/>
      <c r="B127" s="204"/>
      <c r="C127" s="205"/>
      <c r="D127" s="206"/>
      <c r="E127" s="6"/>
      <c r="F127" s="207"/>
      <c r="G127" s="207"/>
    </row>
    <row r="128" ht="15.75" customHeight="1">
      <c r="A128" s="203"/>
      <c r="B128" s="204"/>
      <c r="C128" s="205"/>
      <c r="D128" s="206"/>
      <c r="E128" s="6"/>
      <c r="F128" s="207"/>
      <c r="G128" s="207"/>
    </row>
    <row r="129" ht="15.75" customHeight="1">
      <c r="A129" s="203"/>
      <c r="B129" s="204"/>
      <c r="C129" s="205"/>
      <c r="D129" s="206"/>
      <c r="E129" s="6"/>
      <c r="F129" s="207"/>
      <c r="G129" s="207"/>
    </row>
    <row r="130" ht="15.75" customHeight="1">
      <c r="A130" s="203"/>
      <c r="B130" s="204"/>
      <c r="C130" s="205"/>
      <c r="D130" s="206"/>
      <c r="E130" s="6"/>
      <c r="F130" s="207"/>
      <c r="G130" s="207"/>
    </row>
    <row r="131" ht="15.75" customHeight="1">
      <c r="A131" s="203"/>
      <c r="B131" s="204"/>
      <c r="C131" s="205"/>
      <c r="D131" s="206"/>
      <c r="E131" s="6"/>
      <c r="F131" s="207"/>
      <c r="G131" s="207"/>
    </row>
    <row r="132" ht="15.75" customHeight="1">
      <c r="A132" s="203"/>
      <c r="B132" s="204"/>
      <c r="C132" s="205"/>
      <c r="D132" s="206"/>
      <c r="E132" s="6"/>
      <c r="F132" s="207"/>
      <c r="G132" s="207"/>
    </row>
    <row r="133" ht="15.75" customHeight="1">
      <c r="A133" s="203"/>
      <c r="B133" s="204"/>
      <c r="C133" s="205"/>
      <c r="D133" s="206"/>
      <c r="E133" s="6"/>
      <c r="F133" s="207"/>
      <c r="G133" s="207"/>
      <c r="I133" s="206"/>
      <c r="J133" s="206"/>
    </row>
    <row r="134" ht="15.75" customHeight="1">
      <c r="A134" s="203"/>
      <c r="B134" s="204"/>
      <c r="C134" s="205"/>
      <c r="D134" s="206"/>
      <c r="E134" s="6"/>
      <c r="F134" s="207"/>
      <c r="G134" s="207"/>
      <c r="I134" s="277"/>
      <c r="J134" s="206"/>
    </row>
    <row r="135" ht="15.75" customHeight="1">
      <c r="A135" s="203"/>
      <c r="B135" s="204"/>
      <c r="C135" s="205"/>
      <c r="D135" s="206"/>
      <c r="E135" s="6"/>
      <c r="F135" s="207"/>
      <c r="G135" s="207"/>
    </row>
    <row r="136" ht="15.75" customHeight="1">
      <c r="A136" s="203"/>
      <c r="B136" s="204"/>
      <c r="C136" s="205"/>
      <c r="D136" s="206"/>
      <c r="E136" s="6"/>
      <c r="F136" s="207"/>
      <c r="G136" s="207"/>
    </row>
    <row r="137" ht="15.75" customHeight="1">
      <c r="A137" s="203"/>
      <c r="B137" s="204"/>
      <c r="C137" s="205"/>
      <c r="D137" s="206"/>
      <c r="E137" s="6"/>
      <c r="F137" s="207"/>
      <c r="G137" s="207"/>
    </row>
    <row r="138" ht="15.75" customHeight="1">
      <c r="A138" s="203"/>
      <c r="B138" s="204"/>
      <c r="C138" s="205"/>
      <c r="D138" s="206"/>
      <c r="E138" s="6"/>
      <c r="F138" s="207"/>
      <c r="G138" s="207"/>
      <c r="I138" s="6"/>
    </row>
    <row r="139" ht="15.75" customHeight="1">
      <c r="A139" s="203"/>
      <c r="B139" s="204"/>
      <c r="C139" s="205"/>
      <c r="D139" s="206"/>
      <c r="E139" s="6"/>
      <c r="F139" s="207"/>
      <c r="G139" s="207"/>
    </row>
    <row r="140" ht="15.75" customHeight="1">
      <c r="A140" s="203"/>
      <c r="B140" s="204"/>
      <c r="C140" s="205"/>
      <c r="D140" s="206"/>
      <c r="E140" s="6"/>
      <c r="F140" s="207"/>
      <c r="G140" s="207"/>
    </row>
    <row r="141" ht="15.75" customHeight="1">
      <c r="A141" s="203"/>
      <c r="B141" s="204"/>
      <c r="C141" s="205"/>
      <c r="D141" s="206"/>
      <c r="E141" s="6"/>
      <c r="F141" s="207"/>
      <c r="G141" s="207"/>
    </row>
    <row r="142" ht="15.75" customHeight="1">
      <c r="A142" s="203"/>
      <c r="B142" s="204"/>
      <c r="C142" s="205"/>
      <c r="D142" s="206"/>
      <c r="E142" s="6"/>
      <c r="F142" s="207"/>
      <c r="G142" s="207"/>
    </row>
    <row r="143" ht="15.75" customHeight="1">
      <c r="A143" s="203"/>
      <c r="B143" s="204"/>
      <c r="C143" s="205"/>
      <c r="D143" s="206"/>
      <c r="E143" s="6"/>
      <c r="F143" s="207"/>
      <c r="G143" s="207"/>
    </row>
    <row r="144" ht="15.75" customHeight="1">
      <c r="B144" s="243"/>
      <c r="C144" s="244"/>
      <c r="F144" s="245"/>
      <c r="G144" s="246"/>
    </row>
    <row r="145" ht="15.75" customHeight="1">
      <c r="B145" s="243"/>
      <c r="C145" s="244"/>
      <c r="F145" s="245"/>
      <c r="G145" s="246"/>
    </row>
    <row r="146" ht="15.75" customHeight="1">
      <c r="B146" s="243"/>
      <c r="C146" s="244"/>
      <c r="F146" s="245"/>
      <c r="G146" s="246"/>
      <c r="I146" s="6"/>
    </row>
    <row r="147" ht="15.75" customHeight="1">
      <c r="B147" s="243"/>
      <c r="C147" s="244"/>
      <c r="F147" s="245"/>
      <c r="G147" s="246"/>
    </row>
    <row r="148" ht="15.75" customHeight="1">
      <c r="B148" s="243"/>
      <c r="C148" s="244"/>
      <c r="F148" s="245"/>
      <c r="G148" s="246"/>
    </row>
    <row r="149" ht="15.75" customHeight="1">
      <c r="B149" s="243"/>
      <c r="C149" s="244"/>
      <c r="F149" s="245"/>
      <c r="G149" s="246"/>
    </row>
    <row r="150" ht="15.75" customHeight="1">
      <c r="B150" s="243"/>
      <c r="C150" s="244"/>
      <c r="F150" s="245"/>
      <c r="G150" s="246"/>
    </row>
    <row r="151" ht="15.75" customHeight="1">
      <c r="B151" s="243"/>
      <c r="C151" s="244"/>
      <c r="F151" s="245"/>
      <c r="G151" s="246"/>
    </row>
    <row r="152" ht="15.75" customHeight="1">
      <c r="B152" s="243"/>
      <c r="C152" s="244"/>
      <c r="F152" s="245"/>
      <c r="G152" s="246"/>
      <c r="I152" s="6"/>
    </row>
    <row r="153" ht="15.75" customHeight="1">
      <c r="B153" s="243"/>
      <c r="C153" s="244"/>
      <c r="F153" s="245"/>
      <c r="G153" s="246"/>
    </row>
    <row r="154" ht="15.75" customHeight="1">
      <c r="B154" s="243"/>
      <c r="C154" s="244"/>
      <c r="F154" s="245"/>
      <c r="G154" s="246"/>
    </row>
    <row r="155" ht="15.75" customHeight="1">
      <c r="B155" s="243"/>
      <c r="C155" s="244"/>
      <c r="F155" s="245"/>
      <c r="G155" s="246"/>
    </row>
    <row r="156" ht="15.75" customHeight="1">
      <c r="B156" s="243"/>
      <c r="C156" s="244"/>
      <c r="F156" s="245"/>
      <c r="G156" s="246"/>
    </row>
    <row r="157" ht="15.75" customHeight="1">
      <c r="B157" s="243"/>
      <c r="C157" s="244"/>
      <c r="F157" s="245"/>
      <c r="G157" s="246"/>
    </row>
    <row r="158" ht="15.75" customHeight="1">
      <c r="B158" s="243"/>
      <c r="C158" s="244"/>
      <c r="F158" s="245"/>
      <c r="G158" s="246"/>
    </row>
    <row r="159" ht="15.75" customHeight="1">
      <c r="B159" s="243"/>
      <c r="C159" s="244"/>
      <c r="F159" s="245"/>
      <c r="G159" s="246"/>
    </row>
    <row r="160" ht="15.75" customHeight="1">
      <c r="B160" s="243"/>
      <c r="C160" s="244"/>
      <c r="F160" s="245"/>
      <c r="G160" s="246"/>
      <c r="I160" s="6"/>
    </row>
    <row r="161" ht="15.75" customHeight="1">
      <c r="B161" s="243"/>
      <c r="C161" s="244"/>
      <c r="F161" s="245"/>
      <c r="G161" s="246"/>
    </row>
    <row r="162" ht="15.75" customHeight="1">
      <c r="B162" s="243"/>
      <c r="C162" s="244"/>
      <c r="F162" s="245"/>
      <c r="G162" s="246"/>
    </row>
    <row r="163" ht="15.75" customHeight="1">
      <c r="B163" s="243"/>
      <c r="C163" s="244"/>
      <c r="F163" s="245"/>
      <c r="G163" s="246"/>
    </row>
    <row r="164" ht="15.75" customHeight="1">
      <c r="B164" s="243"/>
      <c r="C164" s="244"/>
      <c r="F164" s="245"/>
      <c r="G164" s="246"/>
    </row>
    <row r="165" ht="15.75" customHeight="1">
      <c r="B165" s="243"/>
      <c r="C165" s="244"/>
      <c r="F165" s="245"/>
      <c r="G165" s="246"/>
    </row>
    <row r="166" ht="15.75" customHeight="1">
      <c r="B166" s="243"/>
      <c r="C166" s="244"/>
      <c r="F166" s="245"/>
      <c r="G166" s="246"/>
    </row>
    <row r="167" ht="15.75" customHeight="1">
      <c r="B167" s="243"/>
      <c r="C167" s="244"/>
      <c r="F167" s="245"/>
      <c r="G167" s="246"/>
    </row>
    <row r="168" ht="15.75" customHeight="1">
      <c r="B168" s="243"/>
      <c r="C168" s="244"/>
      <c r="F168" s="245"/>
      <c r="G168" s="246"/>
    </row>
    <row r="169" ht="15.75" customHeight="1">
      <c r="B169" s="243"/>
      <c r="C169" s="244"/>
      <c r="F169" s="245"/>
      <c r="G169" s="246"/>
    </row>
    <row r="170" ht="15.75" customHeight="1">
      <c r="B170" s="243"/>
      <c r="C170" s="244"/>
      <c r="F170" s="245"/>
      <c r="G170" s="246"/>
    </row>
    <row r="171" ht="15.75" customHeight="1">
      <c r="B171" s="243"/>
      <c r="C171" s="244"/>
      <c r="F171" s="245"/>
      <c r="G171" s="246"/>
    </row>
    <row r="172" ht="15.75" customHeight="1">
      <c r="B172" s="243"/>
      <c r="C172" s="244"/>
      <c r="F172" s="245"/>
      <c r="G172" s="246"/>
    </row>
    <row r="173" ht="15.75" customHeight="1">
      <c r="B173" s="243"/>
      <c r="C173" s="244"/>
      <c r="F173" s="245"/>
      <c r="G173" s="246"/>
      <c r="I173" s="6"/>
    </row>
    <row r="174" ht="15.75" customHeight="1">
      <c r="B174" s="243"/>
      <c r="C174" s="244"/>
      <c r="F174" s="245"/>
      <c r="G174" s="246"/>
    </row>
    <row r="175" ht="15.75" customHeight="1">
      <c r="B175" s="243"/>
      <c r="C175" s="244"/>
      <c r="F175" s="245"/>
      <c r="G175" s="246"/>
    </row>
    <row r="176" ht="15.75" customHeight="1">
      <c r="B176" s="243"/>
      <c r="C176" s="244"/>
      <c r="F176" s="245"/>
      <c r="G176" s="246"/>
    </row>
    <row r="177" ht="15.75" customHeight="1">
      <c r="B177" s="243"/>
      <c r="C177" s="244"/>
      <c r="F177" s="245"/>
      <c r="G177" s="246"/>
    </row>
    <row r="178" ht="15.75" customHeight="1">
      <c r="B178" s="243"/>
      <c r="C178" s="244"/>
      <c r="F178" s="245"/>
      <c r="G178" s="246"/>
    </row>
    <row r="179" ht="15.75" customHeight="1">
      <c r="B179" s="243"/>
      <c r="C179" s="244"/>
      <c r="F179" s="245"/>
      <c r="G179" s="246"/>
    </row>
    <row r="180" ht="15.75" customHeight="1">
      <c r="B180" s="243"/>
      <c r="C180" s="244"/>
      <c r="F180" s="245"/>
      <c r="G180" s="246"/>
    </row>
    <row r="181" ht="15.75" customHeight="1">
      <c r="B181" s="243"/>
      <c r="C181" s="244"/>
      <c r="F181" s="245"/>
      <c r="G181" s="246"/>
    </row>
    <row r="182" ht="15.75" customHeight="1">
      <c r="B182" s="243"/>
      <c r="C182" s="244"/>
      <c r="F182" s="245"/>
      <c r="G182" s="246"/>
    </row>
    <row r="183" ht="15.75" customHeight="1">
      <c r="B183" s="243"/>
      <c r="C183" s="244"/>
      <c r="F183" s="245"/>
      <c r="G183" s="246"/>
    </row>
    <row r="184" ht="15.0" customHeight="1">
      <c r="B184" s="243"/>
      <c r="C184" s="244"/>
      <c r="F184" s="245"/>
      <c r="G184" s="246"/>
    </row>
    <row r="185" ht="15.75" customHeight="1">
      <c r="B185" s="243"/>
      <c r="C185" s="244"/>
      <c r="F185" s="245"/>
      <c r="G185" s="246"/>
    </row>
    <row r="186" ht="15.75" customHeight="1">
      <c r="B186" s="243"/>
      <c r="C186" s="244"/>
      <c r="F186" s="245"/>
      <c r="G186" s="246"/>
    </row>
    <row r="187" ht="15.75" customHeight="1">
      <c r="A187" s="203"/>
      <c r="B187" s="204"/>
      <c r="C187" s="205"/>
      <c r="D187" s="206"/>
      <c r="E187" s="6"/>
      <c r="F187" s="207"/>
      <c r="G187" s="207"/>
    </row>
    <row r="188" ht="15.75" customHeight="1">
      <c r="A188" s="203"/>
      <c r="B188" s="204"/>
      <c r="C188" s="205"/>
      <c r="D188" s="206"/>
      <c r="E188" s="6"/>
      <c r="F188" s="207"/>
      <c r="G188" s="207"/>
    </row>
    <row r="189" ht="15.75" customHeight="1">
      <c r="B189" s="243"/>
      <c r="C189" s="244"/>
      <c r="F189" s="245"/>
      <c r="G189" s="246"/>
    </row>
    <row r="190" ht="15.75" customHeight="1">
      <c r="B190" s="243"/>
      <c r="C190" s="244"/>
      <c r="F190" s="245"/>
      <c r="G190" s="246"/>
    </row>
    <row r="191" ht="15.75" customHeight="1">
      <c r="B191" s="243"/>
      <c r="C191" s="244"/>
      <c r="F191" s="245"/>
      <c r="G191" s="246"/>
    </row>
    <row r="192" ht="15.75" customHeight="1">
      <c r="B192" s="243"/>
      <c r="C192" s="244"/>
      <c r="F192" s="245"/>
      <c r="G192" s="246"/>
    </row>
    <row r="193" ht="15.75" customHeight="1">
      <c r="B193" s="243"/>
      <c r="C193" s="244"/>
      <c r="F193" s="245"/>
      <c r="G193" s="246"/>
    </row>
    <row r="194" ht="15.75" customHeight="1">
      <c r="B194" s="243"/>
      <c r="C194" s="244"/>
      <c r="F194" s="245"/>
      <c r="G194" s="246"/>
    </row>
    <row r="195" ht="15.75" customHeight="1">
      <c r="B195" s="243"/>
      <c r="C195" s="244"/>
      <c r="F195" s="245"/>
      <c r="G195" s="246"/>
    </row>
    <row r="196" ht="15.75" customHeight="1">
      <c r="B196" s="243"/>
      <c r="C196" s="244"/>
      <c r="F196" s="245"/>
      <c r="G196" s="246"/>
    </row>
    <row r="197" ht="15.75" customHeight="1">
      <c r="B197" s="243"/>
      <c r="C197" s="244"/>
      <c r="F197" s="245"/>
      <c r="G197" s="246"/>
    </row>
    <row r="198" ht="15.75" customHeight="1">
      <c r="B198" s="243"/>
      <c r="C198" s="244"/>
      <c r="F198" s="245"/>
      <c r="G198" s="246"/>
    </row>
    <row r="199" ht="15.75" customHeight="1">
      <c r="B199" s="243"/>
      <c r="C199" s="244"/>
      <c r="F199" s="245"/>
      <c r="G199" s="246"/>
    </row>
    <row r="200" ht="15.75" customHeight="1">
      <c r="B200" s="243"/>
      <c r="C200" s="244"/>
      <c r="F200" s="245"/>
      <c r="G200" s="246"/>
    </row>
    <row r="201" ht="15.75" customHeight="1">
      <c r="B201" s="243"/>
      <c r="C201" s="244"/>
      <c r="F201" s="245"/>
      <c r="G201" s="246"/>
    </row>
    <row r="202" ht="15.75" customHeight="1">
      <c r="B202" s="243"/>
      <c r="C202" s="244"/>
      <c r="F202" s="245"/>
      <c r="G202" s="246"/>
    </row>
    <row r="203" ht="15.75" customHeight="1">
      <c r="B203" s="243"/>
      <c r="C203" s="244"/>
      <c r="F203" s="245"/>
      <c r="G203" s="246"/>
    </row>
    <row r="204" ht="15.75" customHeight="1">
      <c r="B204" s="243"/>
      <c r="C204" s="244"/>
      <c r="F204" s="245"/>
      <c r="G204" s="246"/>
    </row>
    <row r="205" ht="15.75" customHeight="1">
      <c r="B205" s="243"/>
      <c r="C205" s="244"/>
      <c r="F205" s="245"/>
      <c r="G205" s="246"/>
    </row>
    <row r="206" ht="15.75" customHeight="1">
      <c r="B206" s="243"/>
      <c r="C206" s="244"/>
      <c r="F206" s="245"/>
      <c r="G206" s="246"/>
    </row>
    <row r="207" ht="15.75" customHeight="1">
      <c r="B207" s="243"/>
      <c r="C207" s="244"/>
      <c r="F207" s="245"/>
      <c r="G207" s="246"/>
    </row>
    <row r="208" ht="15.75" customHeight="1">
      <c r="B208" s="243"/>
      <c r="C208" s="244"/>
      <c r="F208" s="245"/>
      <c r="G208" s="246"/>
    </row>
    <row r="209" ht="15.75" customHeight="1">
      <c r="B209" s="243"/>
      <c r="C209" s="244"/>
      <c r="F209" s="245"/>
      <c r="G209" s="246"/>
    </row>
    <row r="210" ht="15.75" customHeight="1">
      <c r="B210" s="243"/>
      <c r="C210" s="244"/>
      <c r="F210" s="245"/>
      <c r="G210" s="246"/>
    </row>
    <row r="211" ht="15.75" customHeight="1">
      <c r="B211" s="243"/>
      <c r="C211" s="244"/>
      <c r="F211" s="245"/>
      <c r="G211" s="246"/>
    </row>
    <row r="212" ht="15.75" customHeight="1">
      <c r="B212" s="243"/>
      <c r="C212" s="244"/>
      <c r="F212" s="245"/>
      <c r="G212" s="246"/>
    </row>
    <row r="213" ht="15.75" customHeight="1">
      <c r="B213" s="243"/>
      <c r="C213" s="244"/>
      <c r="F213" s="245"/>
      <c r="G213" s="246"/>
    </row>
    <row r="214" ht="15.75" customHeight="1">
      <c r="B214" s="243"/>
      <c r="C214" s="244"/>
      <c r="F214" s="245"/>
      <c r="G214" s="246"/>
    </row>
    <row r="215" ht="15.75" customHeight="1">
      <c r="B215" s="243"/>
      <c r="C215" s="244"/>
      <c r="F215" s="245"/>
      <c r="G215" s="246"/>
    </row>
    <row r="216" ht="15.75" customHeight="1">
      <c r="B216" s="243"/>
      <c r="C216" s="244"/>
      <c r="F216" s="245"/>
      <c r="G216" s="246"/>
    </row>
    <row r="217" ht="15.75" customHeight="1">
      <c r="B217" s="243"/>
      <c r="C217" s="244"/>
      <c r="F217" s="245"/>
      <c r="G217" s="246"/>
    </row>
    <row r="218" ht="15.75" customHeight="1">
      <c r="B218" s="243"/>
      <c r="C218" s="244"/>
      <c r="F218" s="245"/>
      <c r="G218" s="246"/>
    </row>
    <row r="219" ht="15.75" customHeight="1">
      <c r="B219" s="243"/>
      <c r="C219" s="244"/>
      <c r="F219" s="245"/>
      <c r="G219" s="246"/>
    </row>
    <row r="220" ht="15.75" customHeight="1">
      <c r="B220" s="243"/>
      <c r="C220" s="244"/>
      <c r="F220" s="245"/>
      <c r="G220" s="246"/>
    </row>
    <row r="221" ht="15.75" customHeight="1">
      <c r="B221" s="243"/>
      <c r="C221" s="244"/>
      <c r="F221" s="245"/>
      <c r="G221" s="246"/>
    </row>
    <row r="222" ht="15.75" customHeight="1">
      <c r="B222" s="243"/>
      <c r="C222" s="244"/>
      <c r="F222" s="245"/>
      <c r="G222" s="246"/>
    </row>
    <row r="223" ht="15.75" customHeight="1">
      <c r="B223" s="243"/>
      <c r="C223" s="244"/>
      <c r="F223" s="245"/>
      <c r="G223" s="246"/>
    </row>
    <row r="224" ht="15.75" customHeight="1">
      <c r="B224" s="243"/>
      <c r="C224" s="244"/>
      <c r="F224" s="245"/>
      <c r="G224" s="246"/>
    </row>
    <row r="225" ht="15.75" customHeight="1">
      <c r="B225" s="243"/>
      <c r="C225" s="244"/>
      <c r="F225" s="245"/>
      <c r="G225" s="246"/>
    </row>
    <row r="226" ht="15.75" customHeight="1">
      <c r="B226" s="243"/>
      <c r="C226" s="244"/>
      <c r="F226" s="245"/>
      <c r="G226" s="246"/>
    </row>
    <row r="227" ht="15.75" customHeight="1">
      <c r="B227" s="243"/>
      <c r="C227" s="244"/>
      <c r="F227" s="245"/>
      <c r="G227" s="246"/>
    </row>
    <row r="228" ht="15.75" customHeight="1">
      <c r="B228" s="243"/>
      <c r="C228" s="244"/>
      <c r="F228" s="245"/>
      <c r="G228" s="246"/>
    </row>
    <row r="229" ht="15.75" customHeight="1">
      <c r="B229" s="243"/>
      <c r="C229" s="244"/>
      <c r="F229" s="245"/>
      <c r="G229" s="246"/>
    </row>
    <row r="230" ht="15.75" customHeight="1">
      <c r="B230" s="243"/>
      <c r="C230" s="244"/>
      <c r="F230" s="245"/>
      <c r="G230" s="246"/>
    </row>
    <row r="231" ht="15.75" customHeight="1">
      <c r="B231" s="243"/>
      <c r="C231" s="244"/>
      <c r="F231" s="245"/>
      <c r="G231" s="246"/>
    </row>
    <row r="232" ht="15.75" customHeight="1">
      <c r="B232" s="243"/>
      <c r="C232" s="244"/>
      <c r="F232" s="245"/>
      <c r="G232" s="246"/>
    </row>
    <row r="233" ht="15.75" customHeight="1">
      <c r="B233" s="243"/>
      <c r="C233" s="244"/>
      <c r="F233" s="245"/>
      <c r="G233" s="246"/>
    </row>
    <row r="234" ht="15.75" customHeight="1">
      <c r="B234" s="243"/>
      <c r="C234" s="244"/>
      <c r="F234" s="245"/>
      <c r="G234" s="246"/>
    </row>
    <row r="235" ht="15.75" customHeight="1">
      <c r="B235" s="243"/>
      <c r="C235" s="244"/>
      <c r="F235" s="245"/>
      <c r="G235" s="246"/>
    </row>
    <row r="236" ht="15.75" customHeight="1">
      <c r="B236" s="243"/>
      <c r="C236" s="244"/>
      <c r="F236" s="245"/>
      <c r="G236" s="246"/>
    </row>
    <row r="237" ht="15.75" customHeight="1">
      <c r="B237" s="243"/>
      <c r="C237" s="244"/>
      <c r="F237" s="245"/>
      <c r="G237" s="246"/>
    </row>
    <row r="238" ht="15.75" customHeight="1">
      <c r="B238" s="243"/>
      <c r="C238" s="244"/>
      <c r="F238" s="245"/>
      <c r="G238" s="246"/>
    </row>
    <row r="239" ht="15.75" customHeight="1">
      <c r="B239" s="243"/>
      <c r="C239" s="244"/>
      <c r="F239" s="245"/>
      <c r="G239" s="246"/>
    </row>
    <row r="240" ht="15.75" customHeight="1">
      <c r="B240" s="243"/>
      <c r="C240" s="244"/>
      <c r="F240" s="245"/>
      <c r="G240" s="246"/>
    </row>
    <row r="241" ht="15.75" customHeight="1">
      <c r="B241" s="243"/>
      <c r="C241" s="244"/>
      <c r="F241" s="245"/>
      <c r="G241" s="246"/>
    </row>
    <row r="242" ht="15.75" customHeight="1">
      <c r="B242" s="243"/>
      <c r="C242" s="244"/>
      <c r="F242" s="245"/>
      <c r="G242" s="246"/>
    </row>
    <row r="243" ht="15.75" customHeight="1">
      <c r="B243" s="243"/>
      <c r="C243" s="244"/>
      <c r="F243" s="245"/>
      <c r="G243" s="246"/>
    </row>
    <row r="244" ht="15.75" customHeight="1">
      <c r="B244" s="243"/>
      <c r="C244" s="244"/>
      <c r="F244" s="245"/>
      <c r="G244" s="246"/>
    </row>
    <row r="245" ht="15.75" customHeight="1">
      <c r="B245" s="243"/>
      <c r="C245" s="244"/>
      <c r="F245" s="245"/>
      <c r="G245" s="246"/>
    </row>
    <row r="246" ht="15.75" customHeight="1">
      <c r="B246" s="243"/>
      <c r="C246" s="244"/>
      <c r="F246" s="245"/>
      <c r="G246" s="246"/>
    </row>
    <row r="247" ht="15.75" customHeight="1">
      <c r="B247" s="243"/>
      <c r="C247" s="244"/>
      <c r="F247" s="245"/>
      <c r="G247" s="246"/>
    </row>
    <row r="248" ht="15.75" customHeight="1">
      <c r="B248" s="243"/>
      <c r="C248" s="244"/>
      <c r="F248" s="245"/>
      <c r="G248" s="246"/>
    </row>
    <row r="249" ht="15.75" customHeight="1">
      <c r="B249" s="243"/>
      <c r="C249" s="244"/>
      <c r="F249" s="245"/>
      <c r="G249" s="246"/>
    </row>
    <row r="250" ht="15.75" customHeight="1">
      <c r="B250" s="243"/>
      <c r="C250" s="244"/>
      <c r="F250" s="245"/>
      <c r="G250" s="246"/>
    </row>
    <row r="251" ht="15.75" customHeight="1">
      <c r="B251" s="243"/>
      <c r="C251" s="244"/>
      <c r="F251" s="245"/>
      <c r="G251" s="246"/>
    </row>
    <row r="252" ht="15.75" customHeight="1">
      <c r="B252" s="243"/>
      <c r="C252" s="244"/>
      <c r="F252" s="245"/>
      <c r="G252" s="246"/>
    </row>
    <row r="253" ht="15.75" customHeight="1">
      <c r="B253" s="243"/>
      <c r="C253" s="244"/>
      <c r="F253" s="245"/>
      <c r="G253" s="246"/>
    </row>
    <row r="254" ht="15.75" customHeight="1">
      <c r="B254" s="243"/>
      <c r="C254" s="244"/>
      <c r="F254" s="245"/>
      <c r="G254" s="246"/>
    </row>
    <row r="255" ht="15.75" customHeight="1">
      <c r="B255" s="243"/>
      <c r="C255" s="244"/>
      <c r="F255" s="245"/>
      <c r="G255" s="246"/>
    </row>
    <row r="256" ht="15.75" customHeight="1">
      <c r="B256" s="243"/>
      <c r="C256" s="244"/>
      <c r="F256" s="245"/>
      <c r="G256" s="246"/>
    </row>
    <row r="257" ht="15.75" customHeight="1">
      <c r="B257" s="243"/>
      <c r="C257" s="244"/>
      <c r="F257" s="245"/>
      <c r="G257" s="246"/>
    </row>
    <row r="258" ht="15.75" customHeight="1">
      <c r="B258" s="243"/>
      <c r="C258" s="244"/>
      <c r="F258" s="245"/>
      <c r="G258" s="246"/>
    </row>
    <row r="259" ht="15.75" customHeight="1">
      <c r="B259" s="243"/>
      <c r="C259" s="244"/>
      <c r="F259" s="245"/>
      <c r="G259" s="246"/>
    </row>
    <row r="260" ht="15.75" customHeight="1">
      <c r="B260" s="243"/>
      <c r="C260" s="244"/>
      <c r="F260" s="245"/>
      <c r="G260" s="246"/>
    </row>
    <row r="261" ht="15.75" customHeight="1">
      <c r="B261" s="243"/>
      <c r="C261" s="244"/>
      <c r="F261" s="245"/>
      <c r="G261" s="246"/>
    </row>
    <row r="262" ht="15.75" customHeight="1">
      <c r="B262" s="243"/>
      <c r="C262" s="244"/>
      <c r="F262" s="245"/>
      <c r="G262" s="246"/>
    </row>
    <row r="263" ht="15.75" customHeight="1">
      <c r="B263" s="243"/>
      <c r="C263" s="244"/>
      <c r="F263" s="245"/>
      <c r="G263" s="246"/>
    </row>
    <row r="264" ht="15.75" customHeight="1">
      <c r="B264" s="243"/>
      <c r="C264" s="244"/>
      <c r="F264" s="245"/>
      <c r="G264" s="246"/>
    </row>
    <row r="265" ht="15.75" customHeight="1">
      <c r="B265" s="243"/>
      <c r="C265" s="244"/>
      <c r="F265" s="245"/>
      <c r="G265" s="246"/>
    </row>
    <row r="266" ht="15.75" customHeight="1">
      <c r="B266" s="243"/>
      <c r="C266" s="244"/>
      <c r="F266" s="245"/>
      <c r="G266" s="246"/>
    </row>
    <row r="267" ht="15.75" customHeight="1">
      <c r="B267" s="243"/>
      <c r="C267" s="244"/>
      <c r="F267" s="245"/>
      <c r="G267" s="246"/>
    </row>
    <row r="268" ht="15.75" customHeight="1">
      <c r="B268" s="243"/>
      <c r="C268" s="244"/>
      <c r="F268" s="245"/>
      <c r="G268" s="246"/>
    </row>
    <row r="269" ht="15.75" customHeight="1">
      <c r="B269" s="243"/>
      <c r="C269" s="244"/>
      <c r="F269" s="245"/>
      <c r="G269" s="246"/>
    </row>
    <row r="270" ht="15.75" customHeight="1">
      <c r="B270" s="243"/>
      <c r="C270" s="244"/>
      <c r="F270" s="245"/>
      <c r="G270" s="246"/>
    </row>
    <row r="271" ht="15.75" customHeight="1">
      <c r="B271" s="243"/>
      <c r="C271" s="244"/>
      <c r="F271" s="245"/>
      <c r="G271" s="246"/>
    </row>
    <row r="272" ht="15.75" customHeight="1">
      <c r="B272" s="243"/>
      <c r="C272" s="244"/>
      <c r="F272" s="245"/>
      <c r="G272" s="246"/>
    </row>
    <row r="273" ht="15.75" customHeight="1">
      <c r="B273" s="243"/>
      <c r="C273" s="244"/>
      <c r="F273" s="245"/>
      <c r="G273" s="246"/>
    </row>
    <row r="274" ht="15.75" customHeight="1">
      <c r="B274" s="243"/>
      <c r="C274" s="244"/>
      <c r="F274" s="245"/>
      <c r="G274" s="246"/>
    </row>
    <row r="275" ht="15.75" customHeight="1">
      <c r="B275" s="243"/>
      <c r="C275" s="244"/>
      <c r="F275" s="245"/>
      <c r="G275" s="246"/>
    </row>
    <row r="276" ht="15.75" customHeight="1">
      <c r="B276" s="243"/>
      <c r="C276" s="244"/>
      <c r="F276" s="245"/>
      <c r="G276" s="246"/>
    </row>
    <row r="277" ht="15.75" customHeight="1">
      <c r="B277" s="243"/>
      <c r="C277" s="244"/>
      <c r="F277" s="245"/>
      <c r="G277" s="246"/>
    </row>
    <row r="278" ht="15.75" customHeight="1">
      <c r="B278" s="243"/>
      <c r="C278" s="244"/>
      <c r="F278" s="245"/>
      <c r="G278" s="246"/>
    </row>
    <row r="279" ht="15.75" customHeight="1">
      <c r="B279" s="243"/>
      <c r="C279" s="244"/>
      <c r="F279" s="245"/>
      <c r="G279" s="246"/>
    </row>
    <row r="280" ht="15.75" customHeight="1">
      <c r="B280" s="243"/>
      <c r="C280" s="244"/>
      <c r="F280" s="245"/>
      <c r="G280" s="246"/>
    </row>
    <row r="281" ht="15.75" customHeight="1">
      <c r="B281" s="243"/>
      <c r="C281" s="244"/>
      <c r="F281" s="245"/>
      <c r="G281" s="246"/>
    </row>
    <row r="282" ht="15.75" customHeight="1">
      <c r="B282" s="243"/>
      <c r="C282" s="244"/>
      <c r="F282" s="245"/>
      <c r="G282" s="246"/>
    </row>
    <row r="283" ht="15.75" customHeight="1">
      <c r="B283" s="243"/>
      <c r="C283" s="244"/>
      <c r="F283" s="245"/>
      <c r="G283" s="246"/>
    </row>
    <row r="284" ht="15.75" customHeight="1">
      <c r="B284" s="243"/>
      <c r="C284" s="244"/>
      <c r="F284" s="245"/>
      <c r="G284" s="246"/>
    </row>
    <row r="285" ht="15.75" customHeight="1">
      <c r="B285" s="243"/>
      <c r="C285" s="244"/>
      <c r="F285" s="245"/>
      <c r="G285" s="246"/>
    </row>
    <row r="286" ht="15.75" customHeight="1">
      <c r="B286" s="243"/>
      <c r="C286" s="244"/>
      <c r="F286" s="245"/>
      <c r="G286" s="246"/>
    </row>
    <row r="287" ht="15.75" customHeight="1">
      <c r="B287" s="243"/>
      <c r="C287" s="244"/>
      <c r="F287" s="245"/>
      <c r="G287" s="246"/>
    </row>
    <row r="288" ht="15.75" customHeight="1">
      <c r="B288" s="243"/>
      <c r="C288" s="244"/>
      <c r="F288" s="245"/>
      <c r="G288" s="246"/>
    </row>
    <row r="289" ht="15.75" customHeight="1">
      <c r="B289" s="243"/>
      <c r="C289" s="244"/>
      <c r="F289" s="245"/>
      <c r="G289" s="246"/>
    </row>
    <row r="290" ht="15.75" customHeight="1">
      <c r="B290" s="243"/>
      <c r="C290" s="244"/>
      <c r="F290" s="245"/>
      <c r="G290" s="246"/>
    </row>
    <row r="291" ht="15.75" customHeight="1">
      <c r="B291" s="243"/>
      <c r="C291" s="244"/>
      <c r="F291" s="245"/>
      <c r="G291" s="246"/>
    </row>
    <row r="292" ht="15.75" customHeight="1">
      <c r="B292" s="243"/>
      <c r="C292" s="244"/>
      <c r="F292" s="245"/>
      <c r="G292" s="246"/>
    </row>
    <row r="293" ht="15.75" customHeight="1">
      <c r="B293" s="243"/>
      <c r="C293" s="244"/>
      <c r="F293" s="245"/>
      <c r="G293" s="246"/>
    </row>
    <row r="294" ht="15.75" customHeight="1">
      <c r="B294" s="243"/>
      <c r="C294" s="244"/>
      <c r="F294" s="245"/>
      <c r="G294" s="246"/>
    </row>
    <row r="295" ht="15.75" customHeight="1">
      <c r="B295" s="243"/>
      <c r="C295" s="244"/>
      <c r="F295" s="245"/>
      <c r="G295" s="246"/>
    </row>
    <row r="296" ht="15.75" customHeight="1">
      <c r="B296" s="243"/>
      <c r="C296" s="244"/>
      <c r="F296" s="245"/>
      <c r="G296" s="246"/>
    </row>
    <row r="297" ht="15.75" customHeight="1">
      <c r="B297" s="243"/>
      <c r="C297" s="244"/>
      <c r="F297" s="245"/>
      <c r="G297" s="246"/>
    </row>
    <row r="298" ht="15.75" customHeight="1">
      <c r="B298" s="243"/>
      <c r="C298" s="244"/>
      <c r="F298" s="245"/>
      <c r="G298" s="246"/>
    </row>
    <row r="299" ht="15.75" customHeight="1">
      <c r="B299" s="243"/>
      <c r="C299" s="244"/>
      <c r="F299" s="245"/>
      <c r="G299" s="246"/>
    </row>
    <row r="300" ht="15.75" customHeight="1">
      <c r="B300" s="243"/>
      <c r="C300" s="244"/>
      <c r="F300" s="245"/>
      <c r="G300" s="246"/>
    </row>
    <row r="301" ht="15.75" customHeight="1">
      <c r="B301" s="243"/>
      <c r="C301" s="244"/>
      <c r="F301" s="245"/>
      <c r="G301" s="246"/>
    </row>
    <row r="302" ht="15.75" customHeight="1">
      <c r="B302" s="243"/>
      <c r="C302" s="244"/>
      <c r="F302" s="245"/>
      <c r="G302" s="246"/>
    </row>
    <row r="303" ht="15.75" customHeight="1">
      <c r="B303" s="243"/>
      <c r="C303" s="244"/>
      <c r="F303" s="245"/>
      <c r="G303" s="246"/>
    </row>
    <row r="304" ht="15.75" customHeight="1">
      <c r="B304" s="243"/>
      <c r="C304" s="244"/>
      <c r="F304" s="245"/>
      <c r="G304" s="246"/>
    </row>
    <row r="305" ht="15.75" customHeight="1">
      <c r="B305" s="243"/>
      <c r="C305" s="244"/>
      <c r="F305" s="245"/>
      <c r="G305" s="246"/>
    </row>
    <row r="306" ht="15.75" customHeight="1">
      <c r="B306" s="243"/>
      <c r="C306" s="244"/>
      <c r="F306" s="245"/>
      <c r="G306" s="246"/>
    </row>
    <row r="307" ht="15.75" customHeight="1">
      <c r="B307" s="243"/>
      <c r="C307" s="244"/>
      <c r="F307" s="245"/>
      <c r="G307" s="246"/>
    </row>
    <row r="308" ht="15.75" customHeight="1">
      <c r="B308" s="243"/>
      <c r="C308" s="244"/>
      <c r="F308" s="245"/>
      <c r="G308" s="246"/>
    </row>
    <row r="309" ht="15.75" customHeight="1">
      <c r="B309" s="243"/>
      <c r="C309" s="244"/>
      <c r="F309" s="245"/>
      <c r="G309" s="246"/>
    </row>
    <row r="310" ht="15.75" customHeight="1">
      <c r="B310" s="243"/>
      <c r="C310" s="244"/>
      <c r="F310" s="245"/>
      <c r="G310" s="246"/>
    </row>
    <row r="311" ht="15.75" customHeight="1">
      <c r="B311" s="243"/>
      <c r="C311" s="244"/>
      <c r="F311" s="245"/>
      <c r="G311" s="246"/>
    </row>
    <row r="312" ht="15.75" customHeight="1">
      <c r="B312" s="243"/>
      <c r="C312" s="244"/>
      <c r="F312" s="245"/>
      <c r="G312" s="246"/>
    </row>
    <row r="313" ht="15.75" customHeight="1">
      <c r="B313" s="243"/>
      <c r="C313" s="244"/>
      <c r="F313" s="245"/>
      <c r="G313" s="246"/>
    </row>
    <row r="314" ht="15.75" customHeight="1">
      <c r="B314" s="243"/>
      <c r="C314" s="244"/>
      <c r="F314" s="245"/>
      <c r="G314" s="246"/>
    </row>
    <row r="315" ht="15.75" customHeight="1">
      <c r="B315" s="243"/>
      <c r="C315" s="244"/>
      <c r="F315" s="245"/>
      <c r="G315" s="246"/>
    </row>
    <row r="316" ht="15.75" customHeight="1">
      <c r="B316" s="243"/>
      <c r="C316" s="244"/>
      <c r="F316" s="245"/>
      <c r="G316" s="246"/>
    </row>
    <row r="317" ht="15.75" customHeight="1">
      <c r="B317" s="243"/>
      <c r="C317" s="244"/>
      <c r="F317" s="245"/>
      <c r="G317" s="246"/>
    </row>
    <row r="318" ht="15.75" customHeight="1">
      <c r="B318" s="243"/>
      <c r="C318" s="244"/>
      <c r="F318" s="245"/>
      <c r="G318" s="246"/>
    </row>
    <row r="319" ht="15.75" customHeight="1">
      <c r="B319" s="243"/>
      <c r="C319" s="244"/>
      <c r="F319" s="245"/>
      <c r="G319" s="246"/>
    </row>
    <row r="320" ht="15.75" customHeight="1">
      <c r="B320" s="243"/>
      <c r="C320" s="244"/>
      <c r="F320" s="245"/>
      <c r="G320" s="246"/>
    </row>
    <row r="321" ht="15.75" customHeight="1">
      <c r="B321" s="243"/>
      <c r="C321" s="244"/>
      <c r="F321" s="245"/>
      <c r="G321" s="246"/>
    </row>
    <row r="322" ht="15.75" customHeight="1">
      <c r="B322" s="243"/>
      <c r="C322" s="244"/>
      <c r="F322" s="245"/>
      <c r="G322" s="246"/>
    </row>
    <row r="323" ht="15.75" customHeight="1">
      <c r="B323" s="243"/>
      <c r="C323" s="244"/>
      <c r="F323" s="245"/>
      <c r="G323" s="246"/>
    </row>
    <row r="324" ht="15.75" customHeight="1">
      <c r="B324" s="243"/>
      <c r="C324" s="244"/>
      <c r="F324" s="245"/>
      <c r="G324" s="246"/>
    </row>
    <row r="325" ht="15.75" customHeight="1">
      <c r="B325" s="243"/>
      <c r="C325" s="244"/>
      <c r="F325" s="245"/>
      <c r="G325" s="246"/>
    </row>
    <row r="326" ht="15.75" customHeight="1">
      <c r="B326" s="243"/>
      <c r="C326" s="244"/>
      <c r="F326" s="245"/>
      <c r="G326" s="246"/>
    </row>
    <row r="327" ht="15.75" customHeight="1">
      <c r="B327" s="243"/>
      <c r="C327" s="244"/>
      <c r="F327" s="245"/>
      <c r="G327" s="246"/>
    </row>
    <row r="328" ht="15.75" customHeight="1">
      <c r="B328" s="243"/>
      <c r="C328" s="244"/>
      <c r="F328" s="245"/>
      <c r="G328" s="246"/>
    </row>
    <row r="329" ht="15.75" customHeight="1">
      <c r="B329" s="243"/>
      <c r="C329" s="244"/>
      <c r="F329" s="245"/>
      <c r="G329" s="246"/>
    </row>
    <row r="330" ht="15.75" customHeight="1">
      <c r="B330" s="243"/>
      <c r="C330" s="244"/>
      <c r="F330" s="245"/>
      <c r="G330" s="246"/>
    </row>
    <row r="331" ht="15.75" customHeight="1">
      <c r="B331" s="243"/>
      <c r="C331" s="244"/>
      <c r="F331" s="245"/>
      <c r="G331" s="246"/>
    </row>
    <row r="332" ht="15.75" customHeight="1">
      <c r="B332" s="243"/>
      <c r="C332" s="244"/>
      <c r="F332" s="245"/>
      <c r="G332" s="246"/>
    </row>
    <row r="333" ht="15.75" customHeight="1">
      <c r="B333" s="243"/>
      <c r="C333" s="244"/>
      <c r="F333" s="245"/>
      <c r="G333" s="246"/>
    </row>
    <row r="334" ht="15.75" customHeight="1">
      <c r="B334" s="243"/>
      <c r="C334" s="244"/>
      <c r="F334" s="245"/>
      <c r="G334" s="246"/>
    </row>
    <row r="335" ht="15.75" customHeight="1">
      <c r="B335" s="243"/>
      <c r="C335" s="244"/>
      <c r="F335" s="245"/>
      <c r="G335" s="246"/>
    </row>
    <row r="336" ht="15.75" customHeight="1">
      <c r="B336" s="243"/>
      <c r="C336" s="244"/>
      <c r="F336" s="245"/>
      <c r="G336" s="246"/>
    </row>
    <row r="337" ht="15.75" customHeight="1">
      <c r="B337" s="243"/>
      <c r="C337" s="244"/>
      <c r="F337" s="245"/>
      <c r="G337" s="246"/>
    </row>
    <row r="338" ht="15.75" customHeight="1">
      <c r="B338" s="243"/>
      <c r="C338" s="244"/>
      <c r="F338" s="245"/>
      <c r="G338" s="246"/>
    </row>
    <row r="339" ht="15.75" customHeight="1">
      <c r="B339" s="243"/>
      <c r="C339" s="244"/>
      <c r="F339" s="245"/>
      <c r="G339" s="246"/>
    </row>
    <row r="340" ht="15.75" customHeight="1">
      <c r="B340" s="243"/>
      <c r="C340" s="244"/>
      <c r="F340" s="245"/>
      <c r="G340" s="246"/>
    </row>
    <row r="341" ht="15.75" customHeight="1">
      <c r="B341" s="243"/>
      <c r="C341" s="244"/>
      <c r="F341" s="245"/>
      <c r="G341" s="246"/>
    </row>
    <row r="342" ht="15.75" customHeight="1">
      <c r="B342" s="243"/>
      <c r="C342" s="244"/>
      <c r="F342" s="245"/>
      <c r="G342" s="246"/>
    </row>
    <row r="343" ht="15.75" customHeight="1">
      <c r="B343" s="243"/>
      <c r="C343" s="244"/>
      <c r="F343" s="245"/>
      <c r="G343" s="246"/>
    </row>
    <row r="344" ht="15.75" customHeight="1">
      <c r="B344" s="243"/>
      <c r="C344" s="244"/>
      <c r="F344" s="245"/>
      <c r="G344" s="246"/>
    </row>
    <row r="345" ht="15.75" customHeight="1">
      <c r="B345" s="243"/>
      <c r="C345" s="244"/>
      <c r="F345" s="245"/>
      <c r="G345" s="246"/>
    </row>
    <row r="346" ht="15.75" customHeight="1">
      <c r="B346" s="243"/>
      <c r="C346" s="244"/>
      <c r="F346" s="245"/>
      <c r="G346" s="246"/>
    </row>
    <row r="347" ht="15.75" customHeight="1">
      <c r="B347" s="243"/>
      <c r="C347" s="244"/>
      <c r="F347" s="245"/>
      <c r="G347" s="246"/>
    </row>
    <row r="348" ht="15.75" customHeight="1">
      <c r="B348" s="243"/>
      <c r="C348" s="244"/>
      <c r="F348" s="245"/>
      <c r="G348" s="246"/>
    </row>
    <row r="349" ht="15.75" customHeight="1">
      <c r="B349" s="243"/>
      <c r="C349" s="244"/>
      <c r="F349" s="245"/>
      <c r="G349" s="246"/>
    </row>
    <row r="350" ht="15.75" customHeight="1">
      <c r="B350" s="243"/>
      <c r="C350" s="244"/>
      <c r="F350" s="245"/>
      <c r="G350" s="246"/>
    </row>
    <row r="351" ht="15.75" customHeight="1">
      <c r="B351" s="243"/>
      <c r="C351" s="244"/>
      <c r="F351" s="245"/>
      <c r="G351" s="246"/>
    </row>
    <row r="352" ht="15.75" customHeight="1">
      <c r="B352" s="243"/>
      <c r="C352" s="244"/>
      <c r="F352" s="245"/>
      <c r="G352" s="246"/>
    </row>
    <row r="353" ht="15.75" customHeight="1">
      <c r="B353" s="243"/>
      <c r="C353" s="244"/>
      <c r="F353" s="245"/>
      <c r="G353" s="246"/>
    </row>
    <row r="354" ht="15.75" customHeight="1">
      <c r="B354" s="243"/>
      <c r="C354" s="244"/>
      <c r="F354" s="245"/>
      <c r="G354" s="246"/>
    </row>
    <row r="355" ht="15.75" customHeight="1">
      <c r="B355" s="243"/>
      <c r="C355" s="244"/>
      <c r="F355" s="245"/>
      <c r="G355" s="246"/>
    </row>
    <row r="356" ht="15.75" customHeight="1">
      <c r="B356" s="243"/>
      <c r="C356" s="244"/>
      <c r="F356" s="245"/>
      <c r="G356" s="246"/>
    </row>
    <row r="357" ht="15.75" customHeight="1">
      <c r="B357" s="243"/>
      <c r="C357" s="244"/>
      <c r="F357" s="245"/>
      <c r="G357" s="246"/>
    </row>
    <row r="358" ht="15.75" customHeight="1">
      <c r="B358" s="243"/>
      <c r="C358" s="244"/>
      <c r="F358" s="245"/>
      <c r="G358" s="246"/>
    </row>
    <row r="359" ht="15.75" customHeight="1">
      <c r="B359" s="243"/>
      <c r="C359" s="244"/>
      <c r="F359" s="245"/>
      <c r="G359" s="246"/>
    </row>
    <row r="360" ht="15.75" customHeight="1">
      <c r="B360" s="243"/>
      <c r="C360" s="244"/>
      <c r="F360" s="245"/>
      <c r="G360" s="246"/>
    </row>
    <row r="361" ht="15.75" customHeight="1">
      <c r="B361" s="243"/>
      <c r="C361" s="244"/>
      <c r="F361" s="245"/>
      <c r="G361" s="246"/>
    </row>
    <row r="362" ht="15.75" customHeight="1">
      <c r="B362" s="243"/>
      <c r="C362" s="244"/>
      <c r="F362" s="245"/>
      <c r="G362" s="246"/>
    </row>
    <row r="363" ht="15.75" customHeight="1">
      <c r="B363" s="243"/>
      <c r="C363" s="244"/>
      <c r="F363" s="245"/>
      <c r="G363" s="246"/>
    </row>
    <row r="364" ht="15.75" customHeight="1">
      <c r="B364" s="243"/>
      <c r="C364" s="244"/>
      <c r="F364" s="245"/>
      <c r="G364" s="246"/>
    </row>
    <row r="365" ht="15.75" customHeight="1">
      <c r="B365" s="243"/>
      <c r="C365" s="244"/>
      <c r="F365" s="245"/>
      <c r="G365" s="246"/>
    </row>
    <row r="366" ht="15.75" customHeight="1">
      <c r="B366" s="243"/>
      <c r="C366" s="244"/>
      <c r="F366" s="245"/>
      <c r="G366" s="246"/>
    </row>
    <row r="367" ht="15.75" customHeight="1">
      <c r="B367" s="243"/>
      <c r="C367" s="244"/>
      <c r="F367" s="245"/>
      <c r="G367" s="246"/>
    </row>
    <row r="368" ht="15.75" customHeight="1">
      <c r="B368" s="243"/>
      <c r="C368" s="244"/>
      <c r="F368" s="245"/>
      <c r="G368" s="246"/>
    </row>
    <row r="369" ht="15.75" customHeight="1">
      <c r="B369" s="243"/>
      <c r="C369" s="244"/>
      <c r="F369" s="245"/>
      <c r="G369" s="246"/>
    </row>
    <row r="370" ht="15.75" customHeight="1">
      <c r="B370" s="243"/>
      <c r="C370" s="244"/>
      <c r="F370" s="245"/>
      <c r="G370" s="246"/>
    </row>
    <row r="371" ht="15.75" customHeight="1">
      <c r="B371" s="243"/>
      <c r="C371" s="244"/>
      <c r="F371" s="245"/>
      <c r="G371" s="246"/>
    </row>
    <row r="372" ht="15.75" customHeight="1">
      <c r="B372" s="243"/>
      <c r="C372" s="244"/>
      <c r="F372" s="245"/>
      <c r="G372" s="246"/>
    </row>
    <row r="373" ht="15.75" customHeight="1">
      <c r="B373" s="243"/>
      <c r="C373" s="244"/>
      <c r="F373" s="245"/>
      <c r="G373" s="246"/>
    </row>
    <row r="374" ht="15.75" customHeight="1">
      <c r="B374" s="243"/>
      <c r="C374" s="244"/>
      <c r="F374" s="245"/>
      <c r="G374" s="246"/>
    </row>
    <row r="375" ht="15.75" customHeight="1">
      <c r="B375" s="243"/>
      <c r="C375" s="244"/>
      <c r="F375" s="245"/>
      <c r="G375" s="246"/>
    </row>
    <row r="376" ht="15.75" customHeight="1">
      <c r="B376" s="243"/>
      <c r="C376" s="244"/>
      <c r="F376" s="245"/>
      <c r="G376" s="246"/>
    </row>
    <row r="377" ht="15.75" customHeight="1">
      <c r="B377" s="243"/>
      <c r="C377" s="244"/>
      <c r="F377" s="245"/>
      <c r="G377" s="246"/>
    </row>
    <row r="378" ht="15.75" customHeight="1">
      <c r="B378" s="243"/>
      <c r="C378" s="244"/>
      <c r="F378" s="245"/>
      <c r="G378" s="246"/>
    </row>
    <row r="379" ht="15.75" customHeight="1">
      <c r="B379" s="243"/>
      <c r="C379" s="244"/>
      <c r="F379" s="245"/>
      <c r="G379" s="246"/>
    </row>
    <row r="380" ht="15.75" customHeight="1">
      <c r="B380" s="243"/>
      <c r="C380" s="244"/>
      <c r="F380" s="245"/>
      <c r="G380" s="246"/>
    </row>
    <row r="381" ht="15.75" customHeight="1">
      <c r="B381" s="243"/>
      <c r="C381" s="244"/>
      <c r="F381" s="245"/>
      <c r="G381" s="246"/>
    </row>
    <row r="382" ht="15.75" customHeight="1">
      <c r="B382" s="243"/>
      <c r="C382" s="244"/>
      <c r="F382" s="245"/>
      <c r="G382" s="246"/>
    </row>
    <row r="383" ht="15.75" customHeight="1">
      <c r="B383" s="243"/>
      <c r="C383" s="244"/>
      <c r="F383" s="245"/>
      <c r="G383" s="246"/>
    </row>
    <row r="384" ht="15.75" customHeight="1">
      <c r="B384" s="243"/>
      <c r="C384" s="244"/>
      <c r="F384" s="245"/>
      <c r="G384" s="246"/>
    </row>
    <row r="385" ht="15.75" customHeight="1">
      <c r="B385" s="243"/>
      <c r="C385" s="244"/>
      <c r="F385" s="245"/>
      <c r="G385" s="246"/>
    </row>
    <row r="386" ht="15.75" customHeight="1">
      <c r="B386" s="243"/>
      <c r="C386" s="244"/>
      <c r="F386" s="245"/>
      <c r="G386" s="246"/>
    </row>
    <row r="387" ht="15.75" customHeight="1">
      <c r="B387" s="243"/>
      <c r="C387" s="244"/>
      <c r="F387" s="245"/>
      <c r="G387" s="246"/>
    </row>
    <row r="388" ht="15.75" customHeight="1">
      <c r="B388" s="243"/>
      <c r="C388" s="244"/>
      <c r="F388" s="245"/>
      <c r="G388" s="246"/>
    </row>
    <row r="389" ht="15.75" customHeight="1">
      <c r="B389" s="243"/>
      <c r="C389" s="244"/>
      <c r="F389" s="245"/>
      <c r="G389" s="246"/>
    </row>
    <row r="390" ht="15.75" customHeight="1">
      <c r="B390" s="243"/>
      <c r="C390" s="244"/>
      <c r="F390" s="245"/>
      <c r="G390" s="246"/>
    </row>
    <row r="391" ht="15.75" customHeight="1">
      <c r="B391" s="243"/>
      <c r="C391" s="244"/>
      <c r="F391" s="245"/>
      <c r="G391" s="246"/>
    </row>
    <row r="392" ht="15.75" customHeight="1">
      <c r="B392" s="243"/>
      <c r="C392" s="244"/>
      <c r="F392" s="245"/>
      <c r="G392" s="246"/>
    </row>
    <row r="393" ht="15.75" customHeight="1">
      <c r="B393" s="243"/>
      <c r="C393" s="244"/>
      <c r="F393" s="245"/>
      <c r="G393" s="246"/>
    </row>
    <row r="394" ht="15.75" customHeight="1">
      <c r="B394" s="243"/>
      <c r="C394" s="244"/>
      <c r="F394" s="245"/>
      <c r="G394" s="246"/>
    </row>
    <row r="395" ht="15.75" customHeight="1">
      <c r="B395" s="243"/>
      <c r="C395" s="244"/>
      <c r="F395" s="245"/>
      <c r="G395" s="246"/>
    </row>
    <row r="396" ht="15.75" customHeight="1">
      <c r="B396" s="243"/>
      <c r="C396" s="244"/>
      <c r="F396" s="245"/>
      <c r="G396" s="246"/>
    </row>
    <row r="397" ht="15.75" customHeight="1">
      <c r="B397" s="243"/>
      <c r="C397" s="244"/>
      <c r="F397" s="245"/>
      <c r="G397" s="246"/>
    </row>
    <row r="398" ht="15.75" customHeight="1">
      <c r="B398" s="243"/>
      <c r="C398" s="244"/>
      <c r="F398" s="245"/>
      <c r="G398" s="246"/>
    </row>
    <row r="399" ht="15.75" customHeight="1">
      <c r="B399" s="243"/>
      <c r="C399" s="244"/>
      <c r="F399" s="245"/>
      <c r="G399" s="246"/>
    </row>
    <row r="400" ht="15.75" customHeight="1">
      <c r="B400" s="243"/>
      <c r="C400" s="244"/>
      <c r="F400" s="245"/>
      <c r="G400" s="246"/>
    </row>
    <row r="401" ht="15.75" customHeight="1">
      <c r="B401" s="243"/>
      <c r="C401" s="244"/>
      <c r="F401" s="245"/>
      <c r="G401" s="246"/>
    </row>
    <row r="402" ht="15.75" customHeight="1">
      <c r="B402" s="243"/>
      <c r="C402" s="244"/>
      <c r="F402" s="245"/>
      <c r="G402" s="246"/>
    </row>
    <row r="403" ht="15.75" customHeight="1">
      <c r="B403" s="243"/>
      <c r="C403" s="244"/>
      <c r="F403" s="245"/>
      <c r="G403" s="246"/>
    </row>
    <row r="404" ht="15.75" customHeight="1">
      <c r="B404" s="243"/>
      <c r="C404" s="244"/>
      <c r="F404" s="245"/>
      <c r="G404" s="246"/>
    </row>
    <row r="405" ht="15.75" customHeight="1">
      <c r="B405" s="243"/>
      <c r="C405" s="244"/>
      <c r="F405" s="245"/>
      <c r="G405" s="246"/>
    </row>
    <row r="406" ht="15.75" customHeight="1">
      <c r="B406" s="243"/>
      <c r="C406" s="244"/>
      <c r="F406" s="245"/>
      <c r="G406" s="246"/>
    </row>
    <row r="407" ht="15.75" customHeight="1">
      <c r="B407" s="243"/>
      <c r="C407" s="244"/>
      <c r="F407" s="245"/>
      <c r="G407" s="246"/>
    </row>
    <row r="408" ht="15.75" customHeight="1">
      <c r="B408" s="243"/>
      <c r="C408" s="244"/>
      <c r="F408" s="245"/>
      <c r="G408" s="246"/>
    </row>
    <row r="409" ht="15.75" customHeight="1">
      <c r="B409" s="243"/>
      <c r="C409" s="244"/>
      <c r="F409" s="245"/>
      <c r="G409" s="246"/>
    </row>
    <row r="410" ht="15.75" customHeight="1">
      <c r="B410" s="243"/>
      <c r="C410" s="244"/>
      <c r="F410" s="245"/>
      <c r="G410" s="246"/>
    </row>
    <row r="411" ht="15.75" customHeight="1">
      <c r="B411" s="243"/>
      <c r="C411" s="244"/>
      <c r="F411" s="245"/>
      <c r="G411" s="246"/>
    </row>
    <row r="412" ht="15.75" customHeight="1">
      <c r="B412" s="243"/>
      <c r="C412" s="244"/>
      <c r="F412" s="245"/>
      <c r="G412" s="246"/>
    </row>
    <row r="413" ht="15.75" customHeight="1">
      <c r="B413" s="243"/>
      <c r="C413" s="244"/>
      <c r="F413" s="245"/>
      <c r="G413" s="246"/>
    </row>
    <row r="414" ht="15.75" customHeight="1">
      <c r="B414" s="243"/>
      <c r="C414" s="244"/>
      <c r="F414" s="245"/>
      <c r="G414" s="246"/>
    </row>
    <row r="415" ht="15.75" customHeight="1">
      <c r="B415" s="243"/>
      <c r="C415" s="244"/>
      <c r="F415" s="245"/>
      <c r="G415" s="246"/>
    </row>
    <row r="416" ht="15.75" customHeight="1">
      <c r="B416" s="243"/>
      <c r="C416" s="244"/>
      <c r="F416" s="245"/>
      <c r="G416" s="246"/>
    </row>
    <row r="417" ht="15.75" customHeight="1">
      <c r="B417" s="243"/>
      <c r="C417" s="244"/>
      <c r="F417" s="245"/>
      <c r="G417" s="246"/>
    </row>
    <row r="418" ht="15.75" customHeight="1">
      <c r="B418" s="243"/>
      <c r="C418" s="244"/>
      <c r="F418" s="245"/>
      <c r="G418" s="246"/>
    </row>
    <row r="419" ht="15.75" customHeight="1">
      <c r="B419" s="243"/>
      <c r="C419" s="244"/>
      <c r="F419" s="245"/>
      <c r="G419" s="246"/>
    </row>
    <row r="420" ht="15.75" customHeight="1">
      <c r="B420" s="243"/>
      <c r="C420" s="244"/>
      <c r="F420" s="245"/>
      <c r="G420" s="246"/>
    </row>
    <row r="421" ht="15.75" customHeight="1">
      <c r="B421" s="243"/>
      <c r="C421" s="244"/>
      <c r="F421" s="245"/>
      <c r="G421" s="246"/>
    </row>
    <row r="422" ht="15.75" customHeight="1">
      <c r="B422" s="243"/>
      <c r="C422" s="244"/>
      <c r="F422" s="245"/>
      <c r="G422" s="246"/>
    </row>
    <row r="423" ht="15.75" customHeight="1">
      <c r="B423" s="243"/>
      <c r="C423" s="244"/>
      <c r="F423" s="245"/>
      <c r="G423" s="246"/>
    </row>
    <row r="424" ht="15.75" customHeight="1">
      <c r="B424" s="243"/>
      <c r="C424" s="244"/>
      <c r="F424" s="245"/>
      <c r="G424" s="246"/>
    </row>
    <row r="425" ht="15.75" customHeight="1">
      <c r="B425" s="243"/>
      <c r="C425" s="244"/>
      <c r="F425" s="245"/>
      <c r="G425" s="246"/>
    </row>
    <row r="426" ht="15.75" customHeight="1">
      <c r="B426" s="243"/>
      <c r="C426" s="244"/>
      <c r="F426" s="245"/>
      <c r="G426" s="246"/>
    </row>
    <row r="427" ht="15.75" customHeight="1">
      <c r="B427" s="243"/>
      <c r="C427" s="244"/>
      <c r="F427" s="245"/>
      <c r="G427" s="246"/>
    </row>
    <row r="428" ht="15.75" customHeight="1">
      <c r="B428" s="243"/>
      <c r="C428" s="244"/>
      <c r="F428" s="245"/>
      <c r="G428" s="246"/>
    </row>
    <row r="429" ht="15.75" customHeight="1">
      <c r="B429" s="243"/>
      <c r="C429" s="244"/>
      <c r="F429" s="245"/>
      <c r="G429" s="246"/>
    </row>
    <row r="430" ht="15.75" customHeight="1">
      <c r="B430" s="243"/>
      <c r="C430" s="244"/>
      <c r="F430" s="245"/>
      <c r="G430" s="246"/>
    </row>
    <row r="431" ht="15.75" customHeight="1">
      <c r="B431" s="243"/>
      <c r="C431" s="244"/>
      <c r="F431" s="245"/>
      <c r="G431" s="246"/>
    </row>
    <row r="432" ht="15.75" customHeight="1">
      <c r="B432" s="243"/>
      <c r="C432" s="244"/>
      <c r="F432" s="245"/>
      <c r="G432" s="246"/>
    </row>
    <row r="433" ht="15.75" customHeight="1">
      <c r="B433" s="243"/>
      <c r="C433" s="244"/>
      <c r="F433" s="245"/>
      <c r="G433" s="246"/>
    </row>
    <row r="434" ht="15.75" customHeight="1">
      <c r="B434" s="243"/>
      <c r="C434" s="244"/>
      <c r="F434" s="245"/>
      <c r="G434" s="246"/>
    </row>
    <row r="435" ht="15.75" customHeight="1">
      <c r="B435" s="243"/>
      <c r="C435" s="244"/>
      <c r="F435" s="245"/>
      <c r="G435" s="246"/>
    </row>
    <row r="436" ht="15.75" customHeight="1">
      <c r="B436" s="243"/>
      <c r="C436" s="244"/>
      <c r="F436" s="245"/>
      <c r="G436" s="246"/>
    </row>
    <row r="437" ht="15.75" customHeight="1">
      <c r="B437" s="243"/>
      <c r="C437" s="244"/>
      <c r="F437" s="245"/>
      <c r="G437" s="246"/>
    </row>
    <row r="438" ht="15.75" customHeight="1">
      <c r="B438" s="243"/>
      <c r="C438" s="244"/>
      <c r="F438" s="245"/>
      <c r="G438" s="246"/>
    </row>
    <row r="439" ht="15.75" customHeight="1">
      <c r="B439" s="243"/>
      <c r="C439" s="244"/>
      <c r="F439" s="245"/>
      <c r="G439" s="246"/>
    </row>
    <row r="440" ht="15.75" customHeight="1">
      <c r="B440" s="243"/>
      <c r="C440" s="244"/>
      <c r="F440" s="245"/>
      <c r="G440" s="246"/>
    </row>
    <row r="441" ht="15.75" customHeight="1">
      <c r="B441" s="243"/>
      <c r="C441" s="244"/>
      <c r="F441" s="245"/>
      <c r="G441" s="246"/>
    </row>
    <row r="442" ht="15.75" customHeight="1">
      <c r="B442" s="243"/>
      <c r="C442" s="244"/>
      <c r="F442" s="245"/>
      <c r="G442" s="246"/>
    </row>
    <row r="443" ht="15.75" customHeight="1">
      <c r="B443" s="243"/>
      <c r="C443" s="244"/>
      <c r="F443" s="245"/>
      <c r="G443" s="246"/>
    </row>
    <row r="444" ht="15.75" customHeight="1">
      <c r="B444" s="243"/>
      <c r="C444" s="244"/>
      <c r="F444" s="245"/>
      <c r="G444" s="246"/>
    </row>
    <row r="445" ht="15.75" customHeight="1">
      <c r="B445" s="243"/>
      <c r="C445" s="244"/>
      <c r="F445" s="245"/>
      <c r="G445" s="246"/>
    </row>
    <row r="446" ht="15.75" customHeight="1">
      <c r="B446" s="243"/>
      <c r="C446" s="244"/>
      <c r="F446" s="245"/>
      <c r="G446" s="246"/>
    </row>
    <row r="447" ht="15.75" customHeight="1">
      <c r="B447" s="243"/>
      <c r="C447" s="244"/>
      <c r="F447" s="245"/>
      <c r="G447" s="246"/>
    </row>
    <row r="448" ht="15.75" customHeight="1">
      <c r="B448" s="243"/>
      <c r="C448" s="244"/>
      <c r="F448" s="245"/>
      <c r="G448" s="246"/>
    </row>
    <row r="449" ht="15.75" customHeight="1">
      <c r="B449" s="243"/>
      <c r="C449" s="244"/>
      <c r="F449" s="245"/>
      <c r="G449" s="246"/>
    </row>
    <row r="450" ht="15.75" customHeight="1">
      <c r="B450" s="243"/>
      <c r="C450" s="244"/>
      <c r="F450" s="245"/>
      <c r="G450" s="246"/>
    </row>
    <row r="451" ht="15.75" customHeight="1">
      <c r="B451" s="243"/>
      <c r="C451" s="244"/>
      <c r="F451" s="245"/>
      <c r="G451" s="246"/>
    </row>
    <row r="452" ht="15.75" customHeight="1">
      <c r="B452" s="243"/>
      <c r="C452" s="244"/>
      <c r="F452" s="245"/>
      <c r="G452" s="246"/>
    </row>
    <row r="453" ht="15.75" customHeight="1">
      <c r="B453" s="243"/>
      <c r="C453" s="244"/>
      <c r="F453" s="245"/>
      <c r="G453" s="246"/>
    </row>
    <row r="454" ht="15.75" customHeight="1">
      <c r="B454" s="243"/>
      <c r="C454" s="244"/>
      <c r="F454" s="245"/>
      <c r="G454" s="246"/>
    </row>
    <row r="455" ht="15.75" customHeight="1">
      <c r="B455" s="243"/>
      <c r="C455" s="244"/>
      <c r="F455" s="245"/>
      <c r="G455" s="246"/>
    </row>
    <row r="456" ht="15.75" customHeight="1">
      <c r="B456" s="243"/>
      <c r="C456" s="244"/>
      <c r="F456" s="245"/>
      <c r="G456" s="246"/>
    </row>
    <row r="457" ht="15.75" customHeight="1">
      <c r="B457" s="243"/>
      <c r="C457" s="244"/>
      <c r="F457" s="245"/>
      <c r="G457" s="246"/>
    </row>
    <row r="458" ht="15.75" customHeight="1">
      <c r="B458" s="243"/>
      <c r="C458" s="244"/>
      <c r="F458" s="245"/>
      <c r="G458" s="246"/>
    </row>
    <row r="459" ht="15.75" customHeight="1">
      <c r="B459" s="243"/>
      <c r="C459" s="244"/>
      <c r="F459" s="245"/>
      <c r="G459" s="246"/>
    </row>
    <row r="460" ht="15.75" customHeight="1">
      <c r="B460" s="243"/>
      <c r="C460" s="244"/>
      <c r="F460" s="245"/>
      <c r="G460" s="246"/>
    </row>
    <row r="461" ht="15.75" customHeight="1">
      <c r="B461" s="243"/>
      <c r="C461" s="244"/>
      <c r="F461" s="245"/>
      <c r="G461" s="246"/>
    </row>
    <row r="462" ht="15.75" customHeight="1">
      <c r="B462" s="243"/>
      <c r="C462" s="244"/>
      <c r="F462" s="245"/>
      <c r="G462" s="246"/>
    </row>
    <row r="463" ht="15.75" customHeight="1">
      <c r="B463" s="243"/>
      <c r="C463" s="244"/>
      <c r="F463" s="245"/>
      <c r="G463" s="246"/>
    </row>
    <row r="464" ht="15.75" customHeight="1">
      <c r="B464" s="243"/>
      <c r="C464" s="244"/>
      <c r="F464" s="245"/>
      <c r="G464" s="246"/>
    </row>
    <row r="465" ht="15.75" customHeight="1">
      <c r="B465" s="243"/>
      <c r="C465" s="244"/>
      <c r="F465" s="245"/>
      <c r="G465" s="246"/>
    </row>
    <row r="466" ht="15.75" customHeight="1">
      <c r="B466" s="243"/>
      <c r="C466" s="244"/>
      <c r="F466" s="245"/>
      <c r="G466" s="246"/>
    </row>
    <row r="467" ht="15.75" customHeight="1">
      <c r="B467" s="243"/>
      <c r="C467" s="244"/>
      <c r="F467" s="245"/>
      <c r="G467" s="246"/>
    </row>
    <row r="468" ht="15.75" customHeight="1">
      <c r="B468" s="243"/>
      <c r="C468" s="244"/>
      <c r="F468" s="245"/>
      <c r="G468" s="246"/>
    </row>
    <row r="469" ht="15.75" customHeight="1">
      <c r="B469" s="243"/>
      <c r="C469" s="244"/>
      <c r="F469" s="245"/>
      <c r="G469" s="246"/>
    </row>
    <row r="470" ht="15.75" customHeight="1">
      <c r="B470" s="243"/>
      <c r="C470" s="244"/>
      <c r="F470" s="245"/>
      <c r="G470" s="246"/>
    </row>
    <row r="471" ht="15.75" customHeight="1">
      <c r="B471" s="243"/>
      <c r="C471" s="244"/>
      <c r="F471" s="245"/>
      <c r="G471" s="246"/>
    </row>
    <row r="472" ht="15.75" customHeight="1">
      <c r="B472" s="243"/>
      <c r="C472" s="244"/>
      <c r="F472" s="245"/>
      <c r="G472" s="246"/>
    </row>
    <row r="473" ht="15.75" customHeight="1">
      <c r="B473" s="243"/>
      <c r="C473" s="244"/>
      <c r="F473" s="245"/>
      <c r="G473" s="246"/>
    </row>
    <row r="474" ht="15.75" customHeight="1">
      <c r="B474" s="243"/>
      <c r="C474" s="244"/>
      <c r="F474" s="245"/>
      <c r="G474" s="246"/>
    </row>
    <row r="475" ht="15.75" customHeight="1">
      <c r="B475" s="243"/>
      <c r="C475" s="244"/>
      <c r="F475" s="245"/>
      <c r="G475" s="246"/>
    </row>
    <row r="476" ht="15.75" customHeight="1">
      <c r="B476" s="243"/>
      <c r="C476" s="244"/>
      <c r="F476" s="245"/>
      <c r="G476" s="246"/>
    </row>
    <row r="477" ht="15.75" customHeight="1">
      <c r="B477" s="243"/>
      <c r="C477" s="244"/>
      <c r="F477" s="245"/>
      <c r="G477" s="246"/>
    </row>
    <row r="478" ht="15.75" customHeight="1">
      <c r="B478" s="243"/>
      <c r="C478" s="244"/>
      <c r="F478" s="245"/>
      <c r="G478" s="246"/>
    </row>
    <row r="479" ht="15.75" customHeight="1">
      <c r="B479" s="243"/>
      <c r="C479" s="244"/>
      <c r="F479" s="245"/>
      <c r="G479" s="246"/>
    </row>
    <row r="480" ht="15.75" customHeight="1">
      <c r="B480" s="243"/>
      <c r="C480" s="244"/>
      <c r="F480" s="245"/>
      <c r="G480" s="246"/>
    </row>
    <row r="481" ht="15.75" customHeight="1">
      <c r="B481" s="243"/>
      <c r="C481" s="244"/>
      <c r="F481" s="245"/>
      <c r="G481" s="246"/>
    </row>
    <row r="482" ht="15.75" customHeight="1">
      <c r="B482" s="243"/>
      <c r="C482" s="244"/>
      <c r="F482" s="245"/>
      <c r="G482" s="246"/>
    </row>
    <row r="483" ht="15.75" customHeight="1">
      <c r="B483" s="243"/>
      <c r="C483" s="244"/>
      <c r="F483" s="245"/>
      <c r="G483" s="246"/>
    </row>
    <row r="484" ht="15.75" customHeight="1">
      <c r="B484" s="243"/>
      <c r="C484" s="244"/>
      <c r="F484" s="245"/>
      <c r="G484" s="246"/>
    </row>
    <row r="485" ht="15.75" customHeight="1">
      <c r="B485" s="243"/>
      <c r="C485" s="244"/>
      <c r="F485" s="245"/>
      <c r="G485" s="246"/>
    </row>
    <row r="486" ht="15.75" customHeight="1">
      <c r="B486" s="243"/>
      <c r="C486" s="244"/>
      <c r="F486" s="245"/>
      <c r="G486" s="246"/>
    </row>
    <row r="487" ht="15.75" customHeight="1">
      <c r="B487" s="243"/>
      <c r="C487" s="244"/>
      <c r="F487" s="245"/>
      <c r="G487" s="246"/>
    </row>
    <row r="488" ht="15.75" customHeight="1">
      <c r="B488" s="243"/>
      <c r="C488" s="244"/>
      <c r="F488" s="245"/>
      <c r="G488" s="246"/>
    </row>
    <row r="489" ht="15.75" customHeight="1">
      <c r="B489" s="243"/>
      <c r="C489" s="244"/>
      <c r="F489" s="245"/>
      <c r="G489" s="246"/>
    </row>
    <row r="490" ht="15.75" customHeight="1">
      <c r="B490" s="243"/>
      <c r="C490" s="244"/>
      <c r="F490" s="245"/>
      <c r="G490" s="246"/>
    </row>
    <row r="491" ht="15.75" customHeight="1">
      <c r="B491" s="243"/>
      <c r="C491" s="244"/>
      <c r="F491" s="245"/>
      <c r="G491" s="246"/>
    </row>
    <row r="492" ht="15.75" customHeight="1">
      <c r="B492" s="243"/>
      <c r="C492" s="244"/>
      <c r="F492" s="245"/>
      <c r="G492" s="246"/>
    </row>
    <row r="493" ht="15.75" customHeight="1">
      <c r="B493" s="243"/>
      <c r="C493" s="244"/>
      <c r="F493" s="245"/>
      <c r="G493" s="246"/>
    </row>
    <row r="494" ht="15.75" customHeight="1">
      <c r="B494" s="243"/>
      <c r="C494" s="244"/>
      <c r="F494" s="245"/>
      <c r="G494" s="246"/>
    </row>
    <row r="495" ht="15.75" customHeight="1">
      <c r="B495" s="243"/>
      <c r="C495" s="244"/>
      <c r="F495" s="245"/>
      <c r="G495" s="246"/>
    </row>
    <row r="496" ht="15.75" customHeight="1">
      <c r="B496" s="243"/>
      <c r="C496" s="244"/>
      <c r="F496" s="245"/>
      <c r="G496" s="246"/>
    </row>
    <row r="497" ht="15.75" customHeight="1">
      <c r="B497" s="243"/>
      <c r="C497" s="244"/>
      <c r="F497" s="245"/>
      <c r="G497" s="246"/>
    </row>
    <row r="498" ht="15.75" customHeight="1">
      <c r="B498" s="243"/>
      <c r="C498" s="244"/>
      <c r="F498" s="245"/>
      <c r="G498" s="246"/>
    </row>
    <row r="499" ht="15.75" customHeight="1">
      <c r="B499" s="243"/>
      <c r="C499" s="244"/>
      <c r="F499" s="245"/>
      <c r="G499" s="246"/>
    </row>
    <row r="500" ht="15.75" customHeight="1">
      <c r="B500" s="243"/>
      <c r="C500" s="244"/>
      <c r="F500" s="245"/>
      <c r="G500" s="246"/>
    </row>
    <row r="501" ht="15.75" customHeight="1">
      <c r="B501" s="243"/>
      <c r="C501" s="244"/>
      <c r="F501" s="245"/>
      <c r="G501" s="246"/>
    </row>
    <row r="502" ht="15.75" customHeight="1">
      <c r="B502" s="243"/>
      <c r="C502" s="244"/>
      <c r="F502" s="245"/>
      <c r="G502" s="246"/>
    </row>
    <row r="503" ht="15.75" customHeight="1">
      <c r="B503" s="243"/>
      <c r="C503" s="244"/>
      <c r="F503" s="245"/>
      <c r="G503" s="246"/>
    </row>
    <row r="504" ht="15.75" customHeight="1">
      <c r="B504" s="243"/>
      <c r="C504" s="244"/>
      <c r="F504" s="245"/>
      <c r="G504" s="246"/>
    </row>
    <row r="505" ht="15.75" customHeight="1">
      <c r="B505" s="243"/>
      <c r="C505" s="244"/>
      <c r="F505" s="245"/>
      <c r="G505" s="246"/>
    </row>
    <row r="506" ht="15.75" customHeight="1">
      <c r="B506" s="243"/>
      <c r="C506" s="244"/>
      <c r="F506" s="245"/>
      <c r="G506" s="246"/>
    </row>
    <row r="507" ht="15.75" customHeight="1">
      <c r="B507" s="243"/>
      <c r="C507" s="244"/>
      <c r="F507" s="245"/>
      <c r="G507" s="246"/>
    </row>
    <row r="508" ht="15.75" customHeight="1">
      <c r="B508" s="243"/>
      <c r="C508" s="244"/>
      <c r="F508" s="245"/>
      <c r="G508" s="246"/>
    </row>
    <row r="509" ht="15.75" customHeight="1">
      <c r="B509" s="243"/>
      <c r="C509" s="244"/>
      <c r="F509" s="245"/>
      <c r="G509" s="246"/>
    </row>
    <row r="510" ht="15.75" customHeight="1">
      <c r="B510" s="243"/>
      <c r="C510" s="244"/>
      <c r="F510" s="245"/>
      <c r="G510" s="246"/>
    </row>
    <row r="511" ht="15.75" customHeight="1">
      <c r="B511" s="243"/>
      <c r="C511" s="244"/>
      <c r="F511" s="245"/>
      <c r="G511" s="246"/>
    </row>
    <row r="512" ht="15.75" customHeight="1">
      <c r="B512" s="243"/>
      <c r="C512" s="244"/>
      <c r="F512" s="245"/>
      <c r="G512" s="246"/>
    </row>
    <row r="513" ht="15.75" customHeight="1">
      <c r="B513" s="243"/>
      <c r="C513" s="244"/>
      <c r="F513" s="245"/>
      <c r="G513" s="246"/>
    </row>
    <row r="514" ht="15.75" customHeight="1">
      <c r="B514" s="243"/>
      <c r="C514" s="244"/>
      <c r="F514" s="245"/>
      <c r="G514" s="246"/>
    </row>
    <row r="515" ht="15.75" customHeight="1">
      <c r="B515" s="243"/>
      <c r="C515" s="244"/>
      <c r="F515" s="245"/>
      <c r="G515" s="246"/>
    </row>
    <row r="516" ht="15.75" customHeight="1">
      <c r="B516" s="243"/>
      <c r="C516" s="244"/>
      <c r="F516" s="245"/>
      <c r="G516" s="246"/>
    </row>
    <row r="517" ht="15.75" customHeight="1">
      <c r="B517" s="243"/>
      <c r="C517" s="244"/>
      <c r="F517" s="245"/>
      <c r="G517" s="246"/>
    </row>
    <row r="518" ht="15.75" customHeight="1">
      <c r="B518" s="243"/>
      <c r="C518" s="244"/>
      <c r="F518" s="245"/>
      <c r="G518" s="246"/>
    </row>
    <row r="519" ht="15.75" customHeight="1">
      <c r="B519" s="243"/>
      <c r="C519" s="244"/>
      <c r="F519" s="245"/>
      <c r="G519" s="246"/>
    </row>
    <row r="520" ht="15.75" customHeight="1">
      <c r="B520" s="243"/>
      <c r="C520" s="244"/>
      <c r="F520" s="245"/>
      <c r="G520" s="246"/>
    </row>
    <row r="521" ht="15.75" customHeight="1">
      <c r="B521" s="243"/>
      <c r="C521" s="244"/>
      <c r="F521" s="245"/>
      <c r="G521" s="246"/>
    </row>
    <row r="522" ht="15.75" customHeight="1">
      <c r="B522" s="243"/>
      <c r="C522" s="244"/>
      <c r="F522" s="245"/>
      <c r="G522" s="246"/>
    </row>
    <row r="523" ht="15.75" customHeight="1">
      <c r="B523" s="243"/>
      <c r="C523" s="244"/>
      <c r="F523" s="245"/>
      <c r="G523" s="246"/>
    </row>
    <row r="524" ht="15.75" customHeight="1">
      <c r="B524" s="243"/>
      <c r="C524" s="244"/>
      <c r="F524" s="245"/>
      <c r="G524" s="246"/>
    </row>
    <row r="525" ht="15.75" customHeight="1">
      <c r="B525" s="243"/>
      <c r="C525" s="244"/>
      <c r="F525" s="245"/>
      <c r="G525" s="246"/>
    </row>
    <row r="526" ht="15.75" customHeight="1">
      <c r="B526" s="243"/>
      <c r="C526" s="244"/>
      <c r="F526" s="245"/>
      <c r="G526" s="246"/>
    </row>
    <row r="527" ht="15.75" customHeight="1">
      <c r="B527" s="243"/>
      <c r="C527" s="244"/>
      <c r="F527" s="245"/>
      <c r="G527" s="246"/>
    </row>
    <row r="528" ht="15.75" customHeight="1">
      <c r="B528" s="243"/>
      <c r="C528" s="244"/>
      <c r="F528" s="245"/>
      <c r="G528" s="246"/>
    </row>
    <row r="529" ht="15.75" customHeight="1">
      <c r="B529" s="243"/>
      <c r="C529" s="244"/>
      <c r="F529" s="245"/>
      <c r="G529" s="246"/>
    </row>
    <row r="530" ht="15.75" customHeight="1">
      <c r="B530" s="243"/>
      <c r="C530" s="244"/>
      <c r="F530" s="245"/>
      <c r="G530" s="246"/>
    </row>
    <row r="531" ht="15.75" customHeight="1">
      <c r="B531" s="243"/>
      <c r="C531" s="244"/>
      <c r="F531" s="245"/>
      <c r="G531" s="246"/>
    </row>
    <row r="532" ht="15.75" customHeight="1">
      <c r="B532" s="243"/>
      <c r="C532" s="244"/>
      <c r="F532" s="245"/>
      <c r="G532" s="246"/>
    </row>
    <row r="533" ht="15.75" customHeight="1">
      <c r="B533" s="243"/>
      <c r="C533" s="244"/>
      <c r="F533" s="245"/>
      <c r="G533" s="246"/>
    </row>
    <row r="534" ht="15.75" customHeight="1">
      <c r="B534" s="243"/>
      <c r="C534" s="244"/>
      <c r="F534" s="245"/>
      <c r="G534" s="246"/>
    </row>
    <row r="535" ht="15.75" customHeight="1">
      <c r="B535" s="243"/>
      <c r="C535" s="244"/>
      <c r="F535" s="245"/>
      <c r="G535" s="246"/>
    </row>
    <row r="536" ht="15.75" customHeight="1">
      <c r="B536" s="243"/>
      <c r="C536" s="244"/>
      <c r="F536" s="245"/>
      <c r="G536" s="246"/>
    </row>
    <row r="537" ht="15.75" customHeight="1">
      <c r="B537" s="243"/>
      <c r="C537" s="244"/>
      <c r="F537" s="245"/>
      <c r="G537" s="246"/>
    </row>
    <row r="538" ht="15.75" customHeight="1">
      <c r="B538" s="243"/>
      <c r="C538" s="244"/>
      <c r="F538" s="245"/>
      <c r="G538" s="246"/>
    </row>
    <row r="539" ht="15.75" customHeight="1">
      <c r="B539" s="243"/>
      <c r="C539" s="244"/>
      <c r="F539" s="245"/>
      <c r="G539" s="246"/>
    </row>
    <row r="540" ht="15.75" customHeight="1">
      <c r="B540" s="243"/>
      <c r="C540" s="244"/>
      <c r="F540" s="245"/>
      <c r="G540" s="246"/>
    </row>
    <row r="541" ht="15.75" customHeight="1">
      <c r="B541" s="243"/>
      <c r="C541" s="244"/>
      <c r="F541" s="245"/>
      <c r="G541" s="246"/>
    </row>
    <row r="542" ht="15.75" customHeight="1">
      <c r="B542" s="243"/>
      <c r="C542" s="244"/>
      <c r="F542" s="245"/>
      <c r="G542" s="246"/>
    </row>
    <row r="543" ht="15.75" customHeight="1">
      <c r="B543" s="243"/>
      <c r="C543" s="244"/>
      <c r="F543" s="245"/>
      <c r="G543" s="246"/>
    </row>
    <row r="544" ht="15.75" customHeight="1">
      <c r="B544" s="243"/>
      <c r="C544" s="244"/>
      <c r="F544" s="245"/>
      <c r="G544" s="246"/>
    </row>
    <row r="545" ht="15.75" customHeight="1">
      <c r="B545" s="243"/>
      <c r="C545" s="244"/>
      <c r="F545" s="245"/>
      <c r="G545" s="246"/>
    </row>
    <row r="546" ht="15.75" customHeight="1">
      <c r="B546" s="243"/>
      <c r="C546" s="244"/>
      <c r="F546" s="245"/>
      <c r="G546" s="246"/>
    </row>
    <row r="547" ht="15.75" customHeight="1">
      <c r="B547" s="243"/>
      <c r="C547" s="244"/>
      <c r="F547" s="245"/>
      <c r="G547" s="246"/>
    </row>
    <row r="548" ht="15.75" customHeight="1">
      <c r="B548" s="243"/>
      <c r="C548" s="244"/>
      <c r="F548" s="245"/>
      <c r="G548" s="246"/>
    </row>
    <row r="549" ht="15.75" customHeight="1">
      <c r="B549" s="243"/>
      <c r="C549" s="244"/>
      <c r="F549" s="245"/>
      <c r="G549" s="246"/>
    </row>
    <row r="550" ht="15.75" customHeight="1">
      <c r="B550" s="243"/>
      <c r="C550" s="244"/>
      <c r="F550" s="245"/>
      <c r="G550" s="246"/>
    </row>
    <row r="551" ht="15.75" customHeight="1">
      <c r="B551" s="243"/>
      <c r="C551" s="244"/>
      <c r="F551" s="245"/>
      <c r="G551" s="246"/>
    </row>
    <row r="552" ht="15.75" customHeight="1">
      <c r="B552" s="243"/>
      <c r="C552" s="244"/>
      <c r="F552" s="245"/>
      <c r="G552" s="246"/>
    </row>
    <row r="553" ht="15.75" customHeight="1">
      <c r="B553" s="243"/>
      <c r="C553" s="244"/>
      <c r="F553" s="245"/>
      <c r="G553" s="246"/>
    </row>
    <row r="554" ht="15.75" customHeight="1">
      <c r="B554" s="243"/>
      <c r="C554" s="244"/>
      <c r="F554" s="245"/>
      <c r="G554" s="246"/>
    </row>
    <row r="555" ht="15.75" customHeight="1">
      <c r="B555" s="243"/>
      <c r="C555" s="244"/>
      <c r="F555" s="245"/>
      <c r="G555" s="246"/>
    </row>
    <row r="556" ht="15.75" customHeight="1">
      <c r="B556" s="243"/>
      <c r="C556" s="244"/>
      <c r="F556" s="245"/>
      <c r="G556" s="246"/>
    </row>
    <row r="557" ht="15.75" customHeight="1">
      <c r="B557" s="243"/>
      <c r="C557" s="244"/>
      <c r="F557" s="245"/>
      <c r="G557" s="246"/>
    </row>
    <row r="558" ht="15.75" customHeight="1">
      <c r="B558" s="243"/>
      <c r="C558" s="244"/>
      <c r="F558" s="245"/>
      <c r="G558" s="246"/>
    </row>
    <row r="559" ht="15.75" customHeight="1">
      <c r="B559" s="243"/>
      <c r="C559" s="244"/>
      <c r="F559" s="245"/>
      <c r="G559" s="246"/>
    </row>
    <row r="560" ht="15.75" customHeight="1">
      <c r="B560" s="243"/>
      <c r="C560" s="244"/>
      <c r="F560" s="245"/>
      <c r="G560" s="246"/>
    </row>
    <row r="561" ht="15.75" customHeight="1">
      <c r="B561" s="243"/>
      <c r="C561" s="244"/>
      <c r="F561" s="245"/>
      <c r="G561" s="246"/>
    </row>
    <row r="562" ht="15.75" customHeight="1">
      <c r="B562" s="243"/>
      <c r="C562" s="244"/>
      <c r="F562" s="245"/>
      <c r="G562" s="246"/>
    </row>
    <row r="563" ht="15.75" customHeight="1">
      <c r="B563" s="243"/>
      <c r="C563" s="244"/>
      <c r="F563" s="245"/>
      <c r="G563" s="246"/>
    </row>
    <row r="564" ht="15.75" customHeight="1">
      <c r="B564" s="243"/>
      <c r="C564" s="244"/>
      <c r="F564" s="245"/>
      <c r="G564" s="246"/>
    </row>
    <row r="565" ht="15.75" customHeight="1">
      <c r="B565" s="243"/>
      <c r="C565" s="244"/>
      <c r="F565" s="245"/>
      <c r="G565" s="246"/>
    </row>
    <row r="566" ht="15.75" customHeight="1">
      <c r="B566" s="243"/>
      <c r="C566" s="244"/>
      <c r="F566" s="245"/>
      <c r="G566" s="246"/>
    </row>
    <row r="567" ht="15.75" customHeight="1">
      <c r="B567" s="243"/>
      <c r="C567" s="244"/>
      <c r="F567" s="245"/>
      <c r="G567" s="246"/>
    </row>
    <row r="568" ht="15.75" customHeight="1">
      <c r="B568" s="243"/>
      <c r="C568" s="244"/>
      <c r="F568" s="245"/>
      <c r="G568" s="246"/>
    </row>
    <row r="569" ht="15.75" customHeight="1">
      <c r="B569" s="243"/>
      <c r="C569" s="244"/>
      <c r="F569" s="245"/>
      <c r="G569" s="246"/>
    </row>
    <row r="570" ht="15.75" customHeight="1">
      <c r="B570" s="243"/>
      <c r="C570" s="244"/>
      <c r="F570" s="245"/>
      <c r="G570" s="246"/>
    </row>
    <row r="571" ht="15.75" customHeight="1">
      <c r="B571" s="243"/>
      <c r="C571" s="244"/>
      <c r="F571" s="245"/>
      <c r="G571" s="246"/>
    </row>
    <row r="572" ht="15.75" customHeight="1">
      <c r="B572" s="243"/>
      <c r="C572" s="244"/>
      <c r="F572" s="245"/>
      <c r="G572" s="246"/>
    </row>
    <row r="573" ht="15.75" customHeight="1">
      <c r="B573" s="243"/>
      <c r="C573" s="244"/>
      <c r="F573" s="245"/>
      <c r="G573" s="246"/>
    </row>
    <row r="574" ht="15.75" customHeight="1">
      <c r="B574" s="243"/>
      <c r="C574" s="244"/>
      <c r="F574" s="245"/>
      <c r="G574" s="246"/>
    </row>
    <row r="575" ht="15.75" customHeight="1">
      <c r="B575" s="243"/>
      <c r="C575" s="244"/>
      <c r="F575" s="245"/>
      <c r="G575" s="246"/>
    </row>
    <row r="576" ht="15.75" customHeight="1">
      <c r="B576" s="243"/>
      <c r="C576" s="244"/>
      <c r="F576" s="245"/>
      <c r="G576" s="246"/>
    </row>
    <row r="577" ht="15.75" customHeight="1">
      <c r="B577" s="243"/>
      <c r="C577" s="244"/>
      <c r="F577" s="245"/>
      <c r="G577" s="246"/>
    </row>
    <row r="578" ht="15.75" customHeight="1">
      <c r="B578" s="243"/>
      <c r="C578" s="244"/>
      <c r="F578" s="245"/>
      <c r="G578" s="246"/>
    </row>
    <row r="579" ht="15.75" customHeight="1">
      <c r="B579" s="243"/>
      <c r="C579" s="244"/>
      <c r="F579" s="245"/>
      <c r="G579" s="246"/>
    </row>
    <row r="580" ht="15.75" customHeight="1">
      <c r="B580" s="243"/>
      <c r="C580" s="244"/>
      <c r="F580" s="245"/>
      <c r="G580" s="246"/>
    </row>
    <row r="581" ht="15.75" customHeight="1">
      <c r="B581" s="243"/>
      <c r="C581" s="244"/>
      <c r="F581" s="245"/>
      <c r="G581" s="246"/>
    </row>
    <row r="582" ht="15.75" customHeight="1">
      <c r="B582" s="243"/>
      <c r="C582" s="244"/>
      <c r="F582" s="245"/>
      <c r="G582" s="246"/>
    </row>
    <row r="583" ht="15.75" customHeight="1">
      <c r="B583" s="243"/>
      <c r="C583" s="244"/>
      <c r="F583" s="245"/>
      <c r="G583" s="246"/>
    </row>
    <row r="584" ht="15.75" customHeight="1">
      <c r="B584" s="243"/>
      <c r="C584" s="244"/>
      <c r="F584" s="245"/>
      <c r="G584" s="246"/>
    </row>
    <row r="585" ht="15.75" customHeight="1">
      <c r="B585" s="243"/>
      <c r="C585" s="244"/>
      <c r="F585" s="245"/>
      <c r="G585" s="246"/>
    </row>
    <row r="586" ht="15.75" customHeight="1">
      <c r="B586" s="243"/>
      <c r="C586" s="244"/>
      <c r="F586" s="245"/>
      <c r="G586" s="246"/>
    </row>
    <row r="587" ht="15.75" customHeight="1">
      <c r="B587" s="243"/>
      <c r="C587" s="244"/>
      <c r="F587" s="245"/>
      <c r="G587" s="246"/>
    </row>
    <row r="588" ht="15.75" customHeight="1">
      <c r="B588" s="243"/>
      <c r="C588" s="244"/>
      <c r="F588" s="245"/>
      <c r="G588" s="246"/>
    </row>
    <row r="589" ht="15.75" customHeight="1">
      <c r="B589" s="243"/>
      <c r="C589" s="244"/>
      <c r="F589" s="245"/>
      <c r="G589" s="246"/>
    </row>
    <row r="590" ht="15.75" customHeight="1">
      <c r="B590" s="243"/>
      <c r="C590" s="244"/>
      <c r="F590" s="245"/>
      <c r="G590" s="246"/>
    </row>
    <row r="591" ht="15.75" customHeight="1">
      <c r="B591" s="243"/>
      <c r="C591" s="244"/>
      <c r="F591" s="245"/>
      <c r="G591" s="246"/>
    </row>
    <row r="592" ht="15.75" customHeight="1">
      <c r="B592" s="243"/>
      <c r="C592" s="244"/>
      <c r="F592" s="245"/>
      <c r="G592" s="246"/>
    </row>
    <row r="593" ht="15.75" customHeight="1">
      <c r="B593" s="243"/>
      <c r="C593" s="244"/>
      <c r="F593" s="245"/>
      <c r="G593" s="246"/>
    </row>
    <row r="594" ht="15.75" customHeight="1">
      <c r="B594" s="243"/>
      <c r="C594" s="244"/>
      <c r="F594" s="245"/>
      <c r="G594" s="246"/>
    </row>
    <row r="595" ht="15.75" customHeight="1">
      <c r="B595" s="243"/>
      <c r="C595" s="244"/>
      <c r="F595" s="245"/>
      <c r="G595" s="246"/>
    </row>
    <row r="596" ht="15.75" customHeight="1">
      <c r="B596" s="243"/>
      <c r="C596" s="244"/>
      <c r="F596" s="245"/>
      <c r="G596" s="246"/>
    </row>
    <row r="597" ht="15.75" customHeight="1">
      <c r="B597" s="243"/>
      <c r="C597" s="244"/>
      <c r="F597" s="245"/>
      <c r="G597" s="246"/>
    </row>
    <row r="598" ht="15.75" customHeight="1">
      <c r="B598" s="243"/>
      <c r="C598" s="244"/>
      <c r="F598" s="245"/>
      <c r="G598" s="246"/>
    </row>
    <row r="599" ht="15.75" customHeight="1">
      <c r="B599" s="243"/>
      <c r="C599" s="244"/>
      <c r="F599" s="245"/>
      <c r="G599" s="246"/>
    </row>
    <row r="600" ht="15.75" customHeight="1">
      <c r="B600" s="243"/>
      <c r="C600" s="244"/>
      <c r="F600" s="245"/>
      <c r="G600" s="246"/>
    </row>
    <row r="601" ht="15.75" customHeight="1">
      <c r="B601" s="243"/>
      <c r="C601" s="244"/>
      <c r="F601" s="245"/>
      <c r="G601" s="246"/>
    </row>
    <row r="602" ht="15.75" customHeight="1">
      <c r="B602" s="243"/>
      <c r="C602" s="244"/>
      <c r="F602" s="245"/>
      <c r="G602" s="246"/>
    </row>
    <row r="603" ht="15.75" customHeight="1">
      <c r="B603" s="243"/>
      <c r="C603" s="244"/>
      <c r="F603" s="245"/>
      <c r="G603" s="246"/>
    </row>
    <row r="604" ht="15.75" customHeight="1">
      <c r="B604" s="243"/>
      <c r="C604" s="244"/>
      <c r="F604" s="245"/>
      <c r="G604" s="246"/>
    </row>
    <row r="605" ht="15.75" customHeight="1">
      <c r="B605" s="243"/>
      <c r="C605" s="244"/>
      <c r="F605" s="245"/>
      <c r="G605" s="246"/>
    </row>
    <row r="606" ht="15.75" customHeight="1">
      <c r="B606" s="243"/>
      <c r="C606" s="244"/>
      <c r="F606" s="245"/>
      <c r="G606" s="246"/>
    </row>
    <row r="607" ht="15.75" customHeight="1">
      <c r="B607" s="243"/>
      <c r="C607" s="244"/>
      <c r="F607" s="245"/>
      <c r="G607" s="246"/>
    </row>
    <row r="608" ht="15.75" customHeight="1">
      <c r="B608" s="243"/>
      <c r="C608" s="244"/>
      <c r="F608" s="245"/>
      <c r="G608" s="246"/>
    </row>
    <row r="609" ht="15.75" customHeight="1">
      <c r="B609" s="243"/>
      <c r="C609" s="244"/>
      <c r="F609" s="245"/>
      <c r="G609" s="246"/>
    </row>
    <row r="610" ht="15.75" customHeight="1">
      <c r="B610" s="243"/>
      <c r="C610" s="244"/>
      <c r="F610" s="245"/>
      <c r="G610" s="246"/>
    </row>
    <row r="611" ht="15.75" customHeight="1">
      <c r="B611" s="243"/>
      <c r="C611" s="244"/>
      <c r="F611" s="245"/>
      <c r="G611" s="246"/>
    </row>
    <row r="612" ht="15.75" customHeight="1">
      <c r="B612" s="243"/>
      <c r="C612" s="244"/>
      <c r="F612" s="245"/>
      <c r="G612" s="246"/>
    </row>
    <row r="613" ht="15.75" customHeight="1">
      <c r="B613" s="243"/>
      <c r="C613" s="244"/>
      <c r="F613" s="245"/>
      <c r="G613" s="246"/>
    </row>
    <row r="614" ht="15.75" customHeight="1">
      <c r="B614" s="243"/>
      <c r="C614" s="244"/>
      <c r="F614" s="245"/>
      <c r="G614" s="246"/>
    </row>
    <row r="615" ht="15.75" customHeight="1">
      <c r="B615" s="243"/>
      <c r="C615" s="244"/>
      <c r="F615" s="245"/>
      <c r="G615" s="246"/>
    </row>
    <row r="616" ht="15.75" customHeight="1">
      <c r="B616" s="243"/>
      <c r="C616" s="244"/>
      <c r="F616" s="245"/>
      <c r="G616" s="246"/>
    </row>
    <row r="617" ht="15.75" customHeight="1">
      <c r="B617" s="243"/>
      <c r="C617" s="244"/>
      <c r="F617" s="245"/>
      <c r="G617" s="246"/>
    </row>
    <row r="618" ht="15.75" customHeight="1">
      <c r="B618" s="243"/>
      <c r="C618" s="244"/>
      <c r="F618" s="245"/>
      <c r="G618" s="246"/>
    </row>
    <row r="619" ht="15.75" customHeight="1">
      <c r="B619" s="243"/>
      <c r="C619" s="244"/>
      <c r="F619" s="245"/>
      <c r="G619" s="246"/>
    </row>
    <row r="620" ht="15.75" customHeight="1">
      <c r="B620" s="243"/>
      <c r="C620" s="244"/>
      <c r="F620" s="245"/>
      <c r="G620" s="246"/>
    </row>
    <row r="621" ht="15.75" customHeight="1">
      <c r="B621" s="243"/>
      <c r="C621" s="244"/>
      <c r="F621" s="245"/>
      <c r="G621" s="246"/>
    </row>
    <row r="622" ht="15.75" customHeight="1">
      <c r="B622" s="243"/>
      <c r="C622" s="244"/>
      <c r="F622" s="245"/>
      <c r="G622" s="246"/>
    </row>
    <row r="623" ht="15.75" customHeight="1">
      <c r="B623" s="243"/>
      <c r="C623" s="244"/>
      <c r="F623" s="245"/>
      <c r="G623" s="246"/>
    </row>
    <row r="624" ht="15.75" customHeight="1">
      <c r="B624" s="243"/>
      <c r="C624" s="244"/>
      <c r="F624" s="245"/>
      <c r="G624" s="246"/>
    </row>
    <row r="625" ht="15.75" customHeight="1">
      <c r="B625" s="243"/>
      <c r="C625" s="244"/>
      <c r="F625" s="245"/>
      <c r="G625" s="246"/>
    </row>
    <row r="626" ht="15.75" customHeight="1">
      <c r="B626" s="243"/>
      <c r="C626" s="244"/>
      <c r="F626" s="245"/>
      <c r="G626" s="246"/>
    </row>
    <row r="627" ht="15.75" customHeight="1">
      <c r="B627" s="243"/>
      <c r="C627" s="244"/>
      <c r="F627" s="245"/>
      <c r="G627" s="246"/>
    </row>
    <row r="628" ht="15.75" customHeight="1">
      <c r="B628" s="243"/>
      <c r="C628" s="244"/>
      <c r="F628" s="245"/>
      <c r="G628" s="246"/>
    </row>
    <row r="629" ht="15.75" customHeight="1">
      <c r="B629" s="243"/>
      <c r="C629" s="244"/>
      <c r="F629" s="245"/>
      <c r="G629" s="246"/>
    </row>
    <row r="630" ht="15.75" customHeight="1">
      <c r="B630" s="243"/>
      <c r="C630" s="244"/>
      <c r="F630" s="245"/>
      <c r="G630" s="246"/>
    </row>
    <row r="631" ht="15.75" customHeight="1">
      <c r="B631" s="243"/>
      <c r="C631" s="244"/>
      <c r="F631" s="245"/>
      <c r="G631" s="246"/>
    </row>
    <row r="632" ht="15.75" customHeight="1">
      <c r="B632" s="243"/>
      <c r="C632" s="244"/>
      <c r="F632" s="245"/>
      <c r="G632" s="246"/>
    </row>
    <row r="633" ht="15.75" customHeight="1">
      <c r="B633" s="243"/>
      <c r="C633" s="244"/>
      <c r="F633" s="245"/>
      <c r="G633" s="246"/>
    </row>
    <row r="634" ht="15.75" customHeight="1">
      <c r="B634" s="243"/>
      <c r="C634" s="244"/>
      <c r="F634" s="245"/>
      <c r="G634" s="246"/>
    </row>
    <row r="635" ht="15.75" customHeight="1">
      <c r="B635" s="243"/>
      <c r="C635" s="244"/>
      <c r="F635" s="245"/>
      <c r="G635" s="246"/>
    </row>
    <row r="636" ht="15.75" customHeight="1">
      <c r="B636" s="243"/>
      <c r="C636" s="244"/>
      <c r="F636" s="245"/>
      <c r="G636" s="246"/>
    </row>
    <row r="637" ht="15.75" customHeight="1">
      <c r="B637" s="243"/>
      <c r="C637" s="244"/>
      <c r="F637" s="245"/>
      <c r="G637" s="246"/>
    </row>
    <row r="638" ht="15.75" customHeight="1">
      <c r="B638" s="243"/>
      <c r="C638" s="244"/>
      <c r="F638" s="245"/>
      <c r="G638" s="246"/>
    </row>
    <row r="639" ht="15.75" customHeight="1">
      <c r="B639" s="243"/>
      <c r="C639" s="244"/>
      <c r="F639" s="245"/>
      <c r="G639" s="246"/>
    </row>
    <row r="640" ht="15.75" customHeight="1">
      <c r="B640" s="243"/>
      <c r="C640" s="244"/>
      <c r="F640" s="245"/>
      <c r="G640" s="246"/>
    </row>
    <row r="641" ht="15.75" customHeight="1">
      <c r="B641" s="243"/>
      <c r="C641" s="244"/>
      <c r="F641" s="245"/>
      <c r="G641" s="246"/>
    </row>
    <row r="642" ht="15.75" customHeight="1">
      <c r="B642" s="243"/>
      <c r="C642" s="244"/>
      <c r="F642" s="245"/>
      <c r="G642" s="246"/>
    </row>
    <row r="643" ht="15.75" customHeight="1">
      <c r="B643" s="243"/>
      <c r="C643" s="244"/>
      <c r="F643" s="245"/>
      <c r="G643" s="246"/>
    </row>
    <row r="644" ht="15.75" customHeight="1">
      <c r="B644" s="243"/>
      <c r="C644" s="244"/>
      <c r="F644" s="245"/>
      <c r="G644" s="246"/>
    </row>
    <row r="645" ht="15.75" customHeight="1">
      <c r="B645" s="243"/>
      <c r="C645" s="244"/>
      <c r="F645" s="245"/>
      <c r="G645" s="246"/>
    </row>
    <row r="646" ht="15.75" customHeight="1">
      <c r="B646" s="243"/>
      <c r="C646" s="244"/>
      <c r="F646" s="245"/>
      <c r="G646" s="246"/>
    </row>
    <row r="647" ht="15.75" customHeight="1">
      <c r="B647" s="243"/>
      <c r="C647" s="244"/>
      <c r="F647" s="245"/>
      <c r="G647" s="246"/>
    </row>
    <row r="648" ht="15.75" customHeight="1">
      <c r="B648" s="243"/>
      <c r="C648" s="244"/>
      <c r="F648" s="245"/>
      <c r="G648" s="246"/>
    </row>
    <row r="649" ht="15.75" customHeight="1">
      <c r="B649" s="243"/>
      <c r="C649" s="244"/>
      <c r="F649" s="245"/>
      <c r="G649" s="246"/>
    </row>
    <row r="650" ht="15.75" customHeight="1">
      <c r="B650" s="243"/>
      <c r="C650" s="244"/>
      <c r="F650" s="245"/>
      <c r="G650" s="246"/>
    </row>
    <row r="651" ht="15.75" customHeight="1">
      <c r="B651" s="243"/>
      <c r="C651" s="244"/>
      <c r="F651" s="245"/>
      <c r="G651" s="246"/>
    </row>
    <row r="652" ht="15.75" customHeight="1">
      <c r="B652" s="243"/>
      <c r="C652" s="244"/>
      <c r="F652" s="245"/>
      <c r="G652" s="246"/>
    </row>
    <row r="653" ht="15.75" customHeight="1">
      <c r="B653" s="243"/>
      <c r="C653" s="244"/>
      <c r="F653" s="245"/>
      <c r="G653" s="246"/>
    </row>
    <row r="654" ht="15.75" customHeight="1">
      <c r="B654" s="243"/>
      <c r="C654" s="244"/>
      <c r="F654" s="245"/>
      <c r="G654" s="246"/>
    </row>
    <row r="655" ht="15.75" customHeight="1">
      <c r="B655" s="243"/>
      <c r="C655" s="244"/>
      <c r="F655" s="245"/>
      <c r="G655" s="246"/>
    </row>
    <row r="656" ht="15.75" customHeight="1">
      <c r="B656" s="243"/>
      <c r="C656" s="244"/>
      <c r="F656" s="245"/>
      <c r="G656" s="246"/>
    </row>
    <row r="657" ht="15.75" customHeight="1">
      <c r="B657" s="243"/>
      <c r="C657" s="244"/>
      <c r="F657" s="245"/>
      <c r="G657" s="246"/>
    </row>
    <row r="658" ht="15.75" customHeight="1">
      <c r="B658" s="243"/>
      <c r="C658" s="244"/>
      <c r="F658" s="245"/>
      <c r="G658" s="246"/>
    </row>
    <row r="659" ht="15.75" customHeight="1">
      <c r="B659" s="243"/>
      <c r="C659" s="244"/>
      <c r="F659" s="245"/>
      <c r="G659" s="246"/>
    </row>
    <row r="660" ht="15.75" customHeight="1">
      <c r="B660" s="243"/>
      <c r="C660" s="244"/>
      <c r="F660" s="245"/>
      <c r="G660" s="246"/>
    </row>
    <row r="661" ht="15.75" customHeight="1">
      <c r="B661" s="243"/>
      <c r="C661" s="244"/>
      <c r="F661" s="245"/>
      <c r="G661" s="246"/>
    </row>
    <row r="662" ht="15.75" customHeight="1">
      <c r="B662" s="243"/>
      <c r="C662" s="244"/>
      <c r="F662" s="245"/>
      <c r="G662" s="246"/>
    </row>
    <row r="663" ht="15.75" customHeight="1">
      <c r="B663" s="243"/>
      <c r="C663" s="244"/>
      <c r="F663" s="245"/>
      <c r="G663" s="246"/>
    </row>
    <row r="664" ht="15.75" customHeight="1">
      <c r="B664" s="243"/>
      <c r="C664" s="244"/>
      <c r="F664" s="245"/>
      <c r="G664" s="246"/>
    </row>
    <row r="665" ht="15.75" customHeight="1">
      <c r="B665" s="243"/>
      <c r="C665" s="244"/>
      <c r="F665" s="245"/>
      <c r="G665" s="246"/>
    </row>
    <row r="666" ht="15.75" customHeight="1">
      <c r="B666" s="243"/>
      <c r="C666" s="244"/>
      <c r="F666" s="245"/>
      <c r="G666" s="246"/>
    </row>
    <row r="667" ht="15.75" customHeight="1">
      <c r="B667" s="243"/>
      <c r="C667" s="244"/>
      <c r="F667" s="245"/>
      <c r="G667" s="246"/>
    </row>
    <row r="668" ht="15.75" customHeight="1">
      <c r="B668" s="243"/>
      <c r="C668" s="244"/>
      <c r="F668" s="245"/>
      <c r="G668" s="246"/>
    </row>
    <row r="669" ht="15.75" customHeight="1">
      <c r="B669" s="243"/>
      <c r="C669" s="244"/>
      <c r="F669" s="245"/>
      <c r="G669" s="246"/>
    </row>
    <row r="670" ht="15.75" customHeight="1">
      <c r="B670" s="243"/>
      <c r="C670" s="244"/>
      <c r="F670" s="245"/>
      <c r="G670" s="246"/>
    </row>
    <row r="671" ht="15.75" customHeight="1">
      <c r="B671" s="243"/>
      <c r="C671" s="244"/>
      <c r="F671" s="245"/>
      <c r="G671" s="246"/>
    </row>
    <row r="672" ht="15.75" customHeight="1">
      <c r="B672" s="243"/>
      <c r="C672" s="244"/>
      <c r="F672" s="245"/>
      <c r="G672" s="246"/>
    </row>
    <row r="673" ht="15.75" customHeight="1">
      <c r="B673" s="243"/>
      <c r="C673" s="244"/>
      <c r="F673" s="245"/>
      <c r="G673" s="246"/>
    </row>
    <row r="674" ht="15.75" customHeight="1">
      <c r="B674" s="243"/>
      <c r="C674" s="244"/>
      <c r="F674" s="245"/>
      <c r="G674" s="246"/>
    </row>
    <row r="675" ht="15.75" customHeight="1">
      <c r="B675" s="243"/>
      <c r="C675" s="244"/>
      <c r="F675" s="245"/>
      <c r="G675" s="246"/>
    </row>
    <row r="676" ht="15.75" customHeight="1">
      <c r="B676" s="243"/>
      <c r="C676" s="244"/>
      <c r="F676" s="245"/>
      <c r="G676" s="246"/>
    </row>
    <row r="677" ht="15.75" customHeight="1">
      <c r="B677" s="243"/>
      <c r="C677" s="244"/>
      <c r="F677" s="245"/>
      <c r="G677" s="246"/>
    </row>
    <row r="678" ht="15.75" customHeight="1">
      <c r="B678" s="243"/>
      <c r="C678" s="244"/>
      <c r="F678" s="245"/>
      <c r="G678" s="246"/>
    </row>
    <row r="679" ht="15.75" customHeight="1">
      <c r="B679" s="243"/>
      <c r="C679" s="244"/>
      <c r="F679" s="245"/>
      <c r="G679" s="246"/>
    </row>
    <row r="680" ht="15.75" customHeight="1">
      <c r="B680" s="243"/>
      <c r="C680" s="244"/>
      <c r="F680" s="245"/>
      <c r="G680" s="246"/>
    </row>
    <row r="681" ht="15.75" customHeight="1">
      <c r="B681" s="243"/>
      <c r="C681" s="244"/>
      <c r="F681" s="245"/>
      <c r="G681" s="246"/>
    </row>
    <row r="682" ht="15.75" customHeight="1">
      <c r="B682" s="243"/>
      <c r="C682" s="244"/>
      <c r="F682" s="245"/>
      <c r="G682" s="246"/>
    </row>
    <row r="683" ht="15.75" customHeight="1">
      <c r="B683" s="243"/>
      <c r="C683" s="244"/>
      <c r="F683" s="245"/>
      <c r="G683" s="246"/>
    </row>
    <row r="684" ht="15.75" customHeight="1">
      <c r="B684" s="243"/>
      <c r="C684" s="244"/>
      <c r="F684" s="245"/>
      <c r="G684" s="246"/>
    </row>
    <row r="685" ht="15.75" customHeight="1">
      <c r="B685" s="243"/>
      <c r="C685" s="244"/>
      <c r="F685" s="245"/>
      <c r="G685" s="246"/>
    </row>
    <row r="686" ht="15.75" customHeight="1">
      <c r="B686" s="243"/>
      <c r="C686" s="244"/>
      <c r="F686" s="245"/>
      <c r="G686" s="246"/>
    </row>
    <row r="687" ht="15.75" customHeight="1">
      <c r="B687" s="243"/>
      <c r="C687" s="244"/>
      <c r="F687" s="245"/>
      <c r="G687" s="246"/>
    </row>
    <row r="688" ht="15.75" customHeight="1">
      <c r="B688" s="243"/>
      <c r="C688" s="244"/>
      <c r="F688" s="245"/>
      <c r="G688" s="246"/>
    </row>
    <row r="689" ht="15.75" customHeight="1">
      <c r="B689" s="243"/>
      <c r="C689" s="244"/>
      <c r="F689" s="245"/>
      <c r="G689" s="246"/>
    </row>
    <row r="690" ht="15.75" customHeight="1">
      <c r="B690" s="243"/>
      <c r="C690" s="244"/>
      <c r="F690" s="245"/>
      <c r="G690" s="246"/>
    </row>
    <row r="691" ht="15.75" customHeight="1">
      <c r="B691" s="243"/>
      <c r="C691" s="244"/>
      <c r="F691" s="245"/>
      <c r="G691" s="246"/>
    </row>
    <row r="692" ht="15.75" customHeight="1">
      <c r="B692" s="243"/>
      <c r="C692" s="244"/>
      <c r="F692" s="245"/>
      <c r="G692" s="246"/>
    </row>
    <row r="693" ht="15.75" customHeight="1">
      <c r="B693" s="243"/>
      <c r="C693" s="244"/>
      <c r="F693" s="245"/>
      <c r="G693" s="246"/>
    </row>
    <row r="694" ht="15.75" customHeight="1">
      <c r="B694" s="243"/>
      <c r="C694" s="244"/>
      <c r="F694" s="245"/>
      <c r="G694" s="246"/>
    </row>
    <row r="695" ht="15.75" customHeight="1">
      <c r="B695" s="243"/>
      <c r="C695" s="244"/>
      <c r="F695" s="245"/>
      <c r="G695" s="246"/>
    </row>
    <row r="696" ht="15.75" customHeight="1">
      <c r="B696" s="243"/>
      <c r="C696" s="244"/>
      <c r="F696" s="245"/>
      <c r="G696" s="246"/>
    </row>
    <row r="697" ht="15.75" customHeight="1">
      <c r="B697" s="243"/>
      <c r="C697" s="244"/>
      <c r="F697" s="245"/>
      <c r="G697" s="246"/>
    </row>
    <row r="698" ht="15.75" customHeight="1">
      <c r="B698" s="243"/>
      <c r="C698" s="244"/>
      <c r="F698" s="245"/>
      <c r="G698" s="246"/>
    </row>
    <row r="699" ht="15.75" customHeight="1">
      <c r="B699" s="243"/>
      <c r="C699" s="244"/>
      <c r="F699" s="245"/>
      <c r="G699" s="246"/>
    </row>
    <row r="700" ht="15.75" customHeight="1">
      <c r="B700" s="243"/>
      <c r="C700" s="244"/>
      <c r="F700" s="245"/>
      <c r="G700" s="246"/>
    </row>
    <row r="701" ht="15.75" customHeight="1">
      <c r="B701" s="243"/>
      <c r="C701" s="244"/>
      <c r="F701" s="245"/>
      <c r="G701" s="246"/>
    </row>
    <row r="702" ht="15.75" customHeight="1">
      <c r="B702" s="243"/>
      <c r="C702" s="244"/>
      <c r="F702" s="245"/>
      <c r="G702" s="246"/>
    </row>
    <row r="703" ht="15.75" customHeight="1">
      <c r="B703" s="243"/>
      <c r="C703" s="244"/>
      <c r="F703" s="245"/>
      <c r="G703" s="246"/>
    </row>
    <row r="704" ht="15.75" customHeight="1">
      <c r="B704" s="243"/>
      <c r="C704" s="244"/>
      <c r="F704" s="245"/>
      <c r="G704" s="246"/>
    </row>
    <row r="705" ht="15.75" customHeight="1">
      <c r="B705" s="243"/>
      <c r="C705" s="244"/>
      <c r="F705" s="245"/>
      <c r="G705" s="246"/>
    </row>
    <row r="706" ht="15.75" customHeight="1">
      <c r="B706" s="243"/>
      <c r="C706" s="244"/>
      <c r="F706" s="245"/>
      <c r="G706" s="246"/>
    </row>
    <row r="707" ht="15.75" customHeight="1">
      <c r="B707" s="243"/>
      <c r="C707" s="244"/>
      <c r="F707" s="245"/>
      <c r="G707" s="246"/>
    </row>
    <row r="708" ht="15.75" customHeight="1">
      <c r="B708" s="243"/>
      <c r="C708" s="244"/>
      <c r="F708" s="245"/>
      <c r="G708" s="246"/>
    </row>
    <row r="709" ht="15.75" customHeight="1">
      <c r="B709" s="243"/>
      <c r="C709" s="244"/>
      <c r="F709" s="245"/>
      <c r="G709" s="246"/>
    </row>
    <row r="710" ht="15.75" customHeight="1">
      <c r="B710" s="243"/>
      <c r="C710" s="244"/>
      <c r="F710" s="245"/>
      <c r="G710" s="246"/>
    </row>
    <row r="711" ht="15.75" customHeight="1">
      <c r="B711" s="243"/>
      <c r="C711" s="244"/>
      <c r="F711" s="245"/>
      <c r="G711" s="246"/>
    </row>
    <row r="712" ht="15.75" customHeight="1">
      <c r="B712" s="243"/>
      <c r="C712" s="244"/>
      <c r="F712" s="245"/>
      <c r="G712" s="246"/>
    </row>
    <row r="713" ht="15.75" customHeight="1">
      <c r="B713" s="243"/>
      <c r="C713" s="244"/>
      <c r="F713" s="245"/>
      <c r="G713" s="246"/>
    </row>
    <row r="714" ht="15.75" customHeight="1">
      <c r="B714" s="243"/>
      <c r="C714" s="244"/>
      <c r="F714" s="245"/>
      <c r="G714" s="246"/>
    </row>
    <row r="715" ht="15.75" customHeight="1">
      <c r="B715" s="243"/>
      <c r="C715" s="244"/>
      <c r="F715" s="245"/>
      <c r="G715" s="246"/>
    </row>
    <row r="716" ht="15.75" customHeight="1">
      <c r="B716" s="243"/>
      <c r="C716" s="244"/>
      <c r="F716" s="245"/>
      <c r="G716" s="246"/>
    </row>
    <row r="717" ht="15.75" customHeight="1">
      <c r="B717" s="243"/>
      <c r="C717" s="244"/>
      <c r="F717" s="245"/>
      <c r="G717" s="246"/>
    </row>
    <row r="718" ht="15.75" customHeight="1">
      <c r="B718" s="243"/>
      <c r="C718" s="244"/>
      <c r="F718" s="245"/>
      <c r="G718" s="246"/>
    </row>
    <row r="719" ht="15.75" customHeight="1">
      <c r="B719" s="243"/>
      <c r="C719" s="244"/>
      <c r="F719" s="245"/>
      <c r="G719" s="246"/>
    </row>
    <row r="720" ht="15.75" customHeight="1">
      <c r="B720" s="243"/>
      <c r="C720" s="244"/>
      <c r="F720" s="245"/>
      <c r="G720" s="246"/>
    </row>
    <row r="721" ht="15.75" customHeight="1">
      <c r="B721" s="243"/>
      <c r="C721" s="244"/>
      <c r="F721" s="245"/>
      <c r="G721" s="246"/>
    </row>
    <row r="722" ht="15.75" customHeight="1">
      <c r="B722" s="243"/>
      <c r="C722" s="244"/>
      <c r="F722" s="245"/>
      <c r="G722" s="246"/>
    </row>
    <row r="723" ht="15.75" customHeight="1">
      <c r="B723" s="243"/>
      <c r="C723" s="244"/>
      <c r="F723" s="245"/>
      <c r="G723" s="246"/>
    </row>
    <row r="724" ht="15.75" customHeight="1">
      <c r="B724" s="243"/>
      <c r="C724" s="244"/>
      <c r="F724" s="245"/>
      <c r="G724" s="246"/>
    </row>
    <row r="725" ht="15.75" customHeight="1">
      <c r="B725" s="243"/>
      <c r="C725" s="244"/>
      <c r="F725" s="245"/>
      <c r="G725" s="246"/>
    </row>
    <row r="726" ht="15.75" customHeight="1">
      <c r="B726" s="243"/>
      <c r="C726" s="244"/>
      <c r="F726" s="245"/>
      <c r="G726" s="246"/>
    </row>
    <row r="727" ht="15.75" customHeight="1">
      <c r="B727" s="243"/>
      <c r="C727" s="244"/>
      <c r="F727" s="245"/>
      <c r="G727" s="246"/>
    </row>
    <row r="728" ht="15.75" customHeight="1">
      <c r="B728" s="243"/>
      <c r="C728" s="244"/>
      <c r="F728" s="245"/>
      <c r="G728" s="246"/>
    </row>
    <row r="729" ht="15.75" customHeight="1">
      <c r="B729" s="243"/>
      <c r="C729" s="244"/>
      <c r="F729" s="245"/>
      <c r="G729" s="246"/>
    </row>
    <row r="730" ht="15.75" customHeight="1">
      <c r="B730" s="243"/>
      <c r="C730" s="244"/>
      <c r="F730" s="245"/>
      <c r="G730" s="246"/>
    </row>
    <row r="731" ht="15.75" customHeight="1">
      <c r="B731" s="243"/>
      <c r="C731" s="244"/>
      <c r="F731" s="245"/>
      <c r="G731" s="246"/>
    </row>
    <row r="732" ht="15.75" customHeight="1">
      <c r="B732" s="243"/>
      <c r="C732" s="244"/>
      <c r="F732" s="245"/>
      <c r="G732" s="246"/>
    </row>
    <row r="733" ht="15.75" customHeight="1">
      <c r="B733" s="243"/>
      <c r="C733" s="244"/>
      <c r="F733" s="245"/>
      <c r="G733" s="246"/>
    </row>
    <row r="734" ht="15.75" customHeight="1">
      <c r="B734" s="243"/>
      <c r="C734" s="244"/>
      <c r="F734" s="245"/>
      <c r="G734" s="246"/>
    </row>
    <row r="735" ht="15.75" customHeight="1">
      <c r="B735" s="243"/>
      <c r="C735" s="244"/>
      <c r="F735" s="245"/>
      <c r="G735" s="246"/>
    </row>
    <row r="736" ht="15.75" customHeight="1">
      <c r="B736" s="243"/>
      <c r="C736" s="244"/>
      <c r="F736" s="245"/>
      <c r="G736" s="246"/>
    </row>
    <row r="737" ht="15.75" customHeight="1">
      <c r="B737" s="243"/>
      <c r="C737" s="244"/>
      <c r="F737" s="245"/>
      <c r="G737" s="246"/>
    </row>
    <row r="738" ht="15.75" customHeight="1">
      <c r="B738" s="243"/>
      <c r="C738" s="244"/>
      <c r="F738" s="245"/>
      <c r="G738" s="246"/>
    </row>
    <row r="739" ht="15.75" customHeight="1">
      <c r="B739" s="243"/>
      <c r="C739" s="244"/>
      <c r="F739" s="245"/>
      <c r="G739" s="246"/>
    </row>
    <row r="740" ht="15.75" customHeight="1">
      <c r="B740" s="243"/>
      <c r="C740" s="244"/>
      <c r="F740" s="245"/>
      <c r="G740" s="246"/>
    </row>
    <row r="741" ht="15.75" customHeight="1">
      <c r="B741" s="243"/>
      <c r="C741" s="244"/>
      <c r="F741" s="245"/>
      <c r="G741" s="246"/>
    </row>
    <row r="742" ht="15.75" customHeight="1">
      <c r="B742" s="243"/>
      <c r="C742" s="244"/>
      <c r="F742" s="245"/>
      <c r="G742" s="246"/>
    </row>
    <row r="743" ht="15.75" customHeight="1">
      <c r="B743" s="243"/>
      <c r="C743" s="244"/>
      <c r="F743" s="245"/>
      <c r="G743" s="246"/>
    </row>
    <row r="744" ht="15.75" customHeight="1">
      <c r="B744" s="243"/>
      <c r="C744" s="244"/>
      <c r="F744" s="245"/>
      <c r="G744" s="246"/>
    </row>
    <row r="745" ht="15.75" customHeight="1">
      <c r="B745" s="243"/>
      <c r="C745" s="244"/>
      <c r="F745" s="245"/>
      <c r="G745" s="246"/>
    </row>
    <row r="746" ht="15.75" customHeight="1">
      <c r="B746" s="243"/>
      <c r="C746" s="244"/>
      <c r="F746" s="245"/>
      <c r="G746" s="246"/>
    </row>
    <row r="747" ht="15.75" customHeight="1">
      <c r="B747" s="243"/>
      <c r="C747" s="244"/>
      <c r="F747" s="245"/>
      <c r="G747" s="246"/>
    </row>
    <row r="748" ht="15.75" customHeight="1">
      <c r="B748" s="243"/>
      <c r="C748" s="244"/>
      <c r="F748" s="245"/>
      <c r="G748" s="246"/>
    </row>
    <row r="749" ht="15.75" customHeight="1">
      <c r="B749" s="243"/>
      <c r="C749" s="244"/>
      <c r="F749" s="245"/>
      <c r="G749" s="246"/>
    </row>
    <row r="750" ht="15.75" customHeight="1">
      <c r="B750" s="243"/>
      <c r="C750" s="244"/>
      <c r="F750" s="245"/>
      <c r="G750" s="246"/>
    </row>
    <row r="751" ht="15.75" customHeight="1">
      <c r="B751" s="243"/>
      <c r="C751" s="244"/>
      <c r="F751" s="245"/>
      <c r="G751" s="246"/>
    </row>
    <row r="752" ht="15.75" customHeight="1">
      <c r="B752" s="243"/>
      <c r="C752" s="244"/>
      <c r="F752" s="245"/>
      <c r="G752" s="246"/>
    </row>
    <row r="753" ht="15.75" customHeight="1">
      <c r="B753" s="243"/>
      <c r="C753" s="244"/>
      <c r="F753" s="245"/>
      <c r="G753" s="246"/>
    </row>
    <row r="754" ht="15.75" customHeight="1">
      <c r="B754" s="243"/>
      <c r="C754" s="244"/>
      <c r="F754" s="245"/>
      <c r="G754" s="246"/>
    </row>
    <row r="755" ht="15.75" customHeight="1">
      <c r="B755" s="243"/>
      <c r="C755" s="244"/>
      <c r="F755" s="245"/>
      <c r="G755" s="246"/>
    </row>
    <row r="756" ht="15.75" customHeight="1">
      <c r="B756" s="243"/>
      <c r="C756" s="244"/>
      <c r="F756" s="245"/>
      <c r="G756" s="246"/>
    </row>
    <row r="757" ht="15.75" customHeight="1">
      <c r="B757" s="243"/>
      <c r="C757" s="244"/>
      <c r="F757" s="245"/>
      <c r="G757" s="246"/>
    </row>
    <row r="758" ht="15.75" customHeight="1">
      <c r="B758" s="243"/>
      <c r="C758" s="244"/>
      <c r="F758" s="245"/>
      <c r="G758" s="246"/>
    </row>
    <row r="759" ht="15.75" customHeight="1">
      <c r="B759" s="243"/>
      <c r="C759" s="244"/>
      <c r="F759" s="245"/>
      <c r="G759" s="246"/>
    </row>
    <row r="760" ht="15.75" customHeight="1">
      <c r="B760" s="243"/>
      <c r="C760" s="244"/>
      <c r="F760" s="245"/>
      <c r="G760" s="246"/>
    </row>
    <row r="761" ht="15.75" customHeight="1">
      <c r="B761" s="243"/>
      <c r="C761" s="244"/>
      <c r="F761" s="245"/>
      <c r="G761" s="246"/>
    </row>
    <row r="762" ht="15.75" customHeight="1">
      <c r="B762" s="243"/>
      <c r="C762" s="244"/>
      <c r="F762" s="245"/>
      <c r="G762" s="246"/>
    </row>
    <row r="763" ht="15.75" customHeight="1">
      <c r="B763" s="243"/>
      <c r="C763" s="244"/>
      <c r="F763" s="245"/>
      <c r="G763" s="246"/>
    </row>
    <row r="764" ht="15.75" customHeight="1">
      <c r="B764" s="243"/>
      <c r="C764" s="244"/>
      <c r="F764" s="245"/>
      <c r="G764" s="246"/>
    </row>
    <row r="765" ht="15.75" customHeight="1">
      <c r="B765" s="243"/>
      <c r="C765" s="244"/>
      <c r="F765" s="245"/>
      <c r="G765" s="246"/>
    </row>
    <row r="766" ht="15.75" customHeight="1">
      <c r="B766" s="243"/>
      <c r="C766" s="244"/>
      <c r="F766" s="245"/>
      <c r="G766" s="246"/>
    </row>
    <row r="767" ht="15.75" customHeight="1">
      <c r="B767" s="243"/>
      <c r="C767" s="244"/>
      <c r="F767" s="245"/>
      <c r="G767" s="246"/>
    </row>
    <row r="768" ht="15.75" customHeight="1">
      <c r="B768" s="243"/>
      <c r="C768" s="244"/>
      <c r="F768" s="245"/>
      <c r="G768" s="246"/>
    </row>
    <row r="769" ht="15.75" customHeight="1">
      <c r="B769" s="243"/>
      <c r="C769" s="244"/>
      <c r="F769" s="245"/>
      <c r="G769" s="246"/>
    </row>
    <row r="770" ht="15.75" customHeight="1">
      <c r="B770" s="243"/>
      <c r="C770" s="244"/>
      <c r="F770" s="245"/>
      <c r="G770" s="246"/>
    </row>
    <row r="771" ht="15.75" customHeight="1">
      <c r="B771" s="243"/>
      <c r="C771" s="244"/>
      <c r="F771" s="245"/>
      <c r="G771" s="246"/>
    </row>
    <row r="772" ht="15.75" customHeight="1">
      <c r="B772" s="243"/>
      <c r="C772" s="244"/>
      <c r="F772" s="245"/>
      <c r="G772" s="246"/>
    </row>
    <row r="773" ht="15.75" customHeight="1">
      <c r="B773" s="243"/>
      <c r="C773" s="244"/>
      <c r="F773" s="245"/>
      <c r="G773" s="246"/>
    </row>
    <row r="774" ht="15.75" customHeight="1">
      <c r="B774" s="243"/>
      <c r="C774" s="244"/>
      <c r="F774" s="245"/>
      <c r="G774" s="246"/>
    </row>
    <row r="775" ht="15.75" customHeight="1">
      <c r="B775" s="243"/>
      <c r="C775" s="244"/>
      <c r="F775" s="245"/>
      <c r="G775" s="246"/>
    </row>
    <row r="776" ht="15.75" customHeight="1">
      <c r="B776" s="243"/>
      <c r="C776" s="244"/>
      <c r="F776" s="245"/>
      <c r="G776" s="246"/>
    </row>
    <row r="777" ht="15.75" customHeight="1">
      <c r="B777" s="243"/>
      <c r="C777" s="244"/>
      <c r="F777" s="245"/>
      <c r="G777" s="246"/>
    </row>
    <row r="778" ht="15.75" customHeight="1">
      <c r="B778" s="243"/>
      <c r="C778" s="244"/>
      <c r="F778" s="245"/>
      <c r="G778" s="246"/>
    </row>
    <row r="779" ht="15.75" customHeight="1">
      <c r="B779" s="243"/>
      <c r="C779" s="244"/>
      <c r="F779" s="245"/>
      <c r="G779" s="246"/>
    </row>
    <row r="780" ht="15.75" customHeight="1">
      <c r="B780" s="243"/>
      <c r="C780" s="244"/>
      <c r="F780" s="245"/>
      <c r="G780" s="246"/>
    </row>
    <row r="781" ht="15.75" customHeight="1">
      <c r="B781" s="243"/>
      <c r="C781" s="244"/>
      <c r="F781" s="245"/>
      <c r="G781" s="246"/>
    </row>
    <row r="782" ht="15.75" customHeight="1">
      <c r="B782" s="243"/>
      <c r="C782" s="244"/>
      <c r="F782" s="245"/>
      <c r="G782" s="246"/>
    </row>
    <row r="783" ht="15.75" customHeight="1">
      <c r="B783" s="243"/>
      <c r="C783" s="244"/>
      <c r="F783" s="245"/>
      <c r="G783" s="246"/>
    </row>
    <row r="784" ht="15.75" customHeight="1">
      <c r="B784" s="243"/>
      <c r="C784" s="244"/>
      <c r="F784" s="245"/>
      <c r="G784" s="246"/>
    </row>
    <row r="785" ht="15.75" customHeight="1">
      <c r="B785" s="243"/>
      <c r="C785" s="244"/>
      <c r="F785" s="245"/>
      <c r="G785" s="246"/>
    </row>
    <row r="786" ht="15.75" customHeight="1">
      <c r="B786" s="243"/>
      <c r="C786" s="244"/>
      <c r="F786" s="245"/>
      <c r="G786" s="246"/>
    </row>
    <row r="787" ht="15.75" customHeight="1">
      <c r="B787" s="243"/>
      <c r="C787" s="244"/>
      <c r="F787" s="245"/>
      <c r="G787" s="246"/>
    </row>
    <row r="788" ht="15.75" customHeight="1">
      <c r="B788" s="243"/>
      <c r="C788" s="244"/>
      <c r="F788" s="245"/>
      <c r="G788" s="246"/>
    </row>
    <row r="789" ht="15.75" customHeight="1">
      <c r="B789" s="243"/>
      <c r="C789" s="244"/>
      <c r="F789" s="245"/>
      <c r="G789" s="246"/>
    </row>
    <row r="790" ht="15.75" customHeight="1">
      <c r="B790" s="243"/>
      <c r="C790" s="244"/>
      <c r="F790" s="245"/>
      <c r="G790" s="246"/>
    </row>
    <row r="791" ht="15.75" customHeight="1">
      <c r="B791" s="243"/>
      <c r="C791" s="244"/>
      <c r="F791" s="245"/>
      <c r="G791" s="246"/>
    </row>
    <row r="792" ht="15.75" customHeight="1">
      <c r="B792" s="243"/>
      <c r="C792" s="244"/>
      <c r="F792" s="245"/>
      <c r="G792" s="246"/>
    </row>
    <row r="793" ht="15.75" customHeight="1">
      <c r="B793" s="243"/>
      <c r="C793" s="244"/>
      <c r="F793" s="245"/>
      <c r="G793" s="246"/>
    </row>
    <row r="794" ht="15.75" customHeight="1">
      <c r="B794" s="243"/>
      <c r="C794" s="244"/>
      <c r="F794" s="245"/>
      <c r="G794" s="246"/>
    </row>
    <row r="795" ht="15.75" customHeight="1">
      <c r="B795" s="243"/>
      <c r="C795" s="244"/>
      <c r="F795" s="245"/>
      <c r="G795" s="246"/>
    </row>
    <row r="796" ht="15.75" customHeight="1">
      <c r="B796" s="243"/>
      <c r="C796" s="244"/>
      <c r="F796" s="245"/>
      <c r="G796" s="246"/>
    </row>
    <row r="797" ht="15.75" customHeight="1">
      <c r="B797" s="243"/>
      <c r="C797" s="244"/>
      <c r="F797" s="245"/>
      <c r="G797" s="246"/>
    </row>
    <row r="798" ht="15.75" customHeight="1">
      <c r="B798" s="243"/>
      <c r="C798" s="244"/>
      <c r="F798" s="245"/>
      <c r="G798" s="246"/>
    </row>
    <row r="799" ht="15.75" customHeight="1">
      <c r="B799" s="243"/>
      <c r="C799" s="244"/>
      <c r="F799" s="245"/>
      <c r="G799" s="246"/>
    </row>
    <row r="800" ht="15.75" customHeight="1">
      <c r="B800" s="243"/>
      <c r="C800" s="244"/>
      <c r="F800" s="245"/>
      <c r="G800" s="246"/>
    </row>
    <row r="801" ht="15.75" customHeight="1">
      <c r="B801" s="243"/>
      <c r="C801" s="244"/>
      <c r="F801" s="245"/>
      <c r="G801" s="246"/>
    </row>
    <row r="802" ht="15.75" customHeight="1">
      <c r="B802" s="243"/>
      <c r="C802" s="244"/>
      <c r="F802" s="245"/>
      <c r="G802" s="246"/>
    </row>
    <row r="803" ht="15.75" customHeight="1">
      <c r="B803" s="243"/>
      <c r="C803" s="244"/>
      <c r="F803" s="245"/>
      <c r="G803" s="246"/>
    </row>
    <row r="804" ht="15.75" customHeight="1">
      <c r="B804" s="243"/>
      <c r="C804" s="244"/>
      <c r="F804" s="245"/>
      <c r="G804" s="246"/>
    </row>
    <row r="805" ht="15.75" customHeight="1">
      <c r="B805" s="243"/>
      <c r="C805" s="244"/>
      <c r="F805" s="245"/>
      <c r="G805" s="246"/>
    </row>
    <row r="806" ht="15.75" customHeight="1">
      <c r="B806" s="243"/>
      <c r="C806" s="244"/>
      <c r="F806" s="245"/>
      <c r="G806" s="246"/>
    </row>
    <row r="807" ht="15.75" customHeight="1">
      <c r="B807" s="243"/>
      <c r="C807" s="244"/>
      <c r="F807" s="245"/>
      <c r="G807" s="246"/>
    </row>
    <row r="808" ht="15.75" customHeight="1">
      <c r="B808" s="243"/>
      <c r="C808" s="244"/>
      <c r="F808" s="245"/>
      <c r="G808" s="246"/>
    </row>
    <row r="809" ht="15.75" customHeight="1">
      <c r="B809" s="243"/>
      <c r="C809" s="244"/>
      <c r="F809" s="245"/>
      <c r="G809" s="246"/>
    </row>
    <row r="810" ht="15.75" customHeight="1">
      <c r="B810" s="243"/>
      <c r="C810" s="244"/>
      <c r="F810" s="245"/>
      <c r="G810" s="246"/>
    </row>
    <row r="811" ht="15.75" customHeight="1">
      <c r="B811" s="243"/>
      <c r="C811" s="244"/>
      <c r="F811" s="245"/>
      <c r="G811" s="246"/>
    </row>
    <row r="812" ht="15.75" customHeight="1">
      <c r="B812" s="243"/>
      <c r="C812" s="244"/>
      <c r="F812" s="245"/>
      <c r="G812" s="246"/>
    </row>
    <row r="813" ht="15.75" customHeight="1">
      <c r="B813" s="243"/>
      <c r="C813" s="244"/>
      <c r="F813" s="245"/>
      <c r="G813" s="246"/>
    </row>
    <row r="814" ht="15.75" customHeight="1">
      <c r="B814" s="243"/>
      <c r="C814" s="244"/>
      <c r="F814" s="245"/>
      <c r="G814" s="246"/>
    </row>
    <row r="815" ht="15.75" customHeight="1">
      <c r="B815" s="243"/>
      <c r="C815" s="244"/>
      <c r="F815" s="245"/>
      <c r="G815" s="246"/>
    </row>
    <row r="816" ht="15.75" customHeight="1">
      <c r="B816" s="243"/>
      <c r="C816" s="244"/>
      <c r="F816" s="245"/>
      <c r="G816" s="246"/>
    </row>
    <row r="817" ht="15.75" customHeight="1">
      <c r="B817" s="243"/>
      <c r="C817" s="244"/>
      <c r="F817" s="245"/>
      <c r="G817" s="246"/>
    </row>
    <row r="818" ht="15.75" customHeight="1">
      <c r="B818" s="243"/>
      <c r="C818" s="244"/>
      <c r="F818" s="245"/>
      <c r="G818" s="246"/>
    </row>
    <row r="819" ht="15.75" customHeight="1">
      <c r="B819" s="243"/>
      <c r="C819" s="244"/>
      <c r="F819" s="245"/>
      <c r="G819" s="246"/>
    </row>
    <row r="820" ht="15.75" customHeight="1">
      <c r="B820" s="243"/>
      <c r="C820" s="244"/>
      <c r="F820" s="245"/>
      <c r="G820" s="246"/>
    </row>
    <row r="821" ht="15.75" customHeight="1">
      <c r="B821" s="243"/>
      <c r="C821" s="244"/>
      <c r="F821" s="245"/>
      <c r="G821" s="246"/>
    </row>
    <row r="822" ht="15.75" customHeight="1">
      <c r="B822" s="243"/>
      <c r="C822" s="244"/>
      <c r="F822" s="245"/>
      <c r="G822" s="246"/>
    </row>
    <row r="823" ht="15.75" customHeight="1">
      <c r="B823" s="243"/>
      <c r="C823" s="244"/>
      <c r="F823" s="245"/>
      <c r="G823" s="246"/>
    </row>
    <row r="824" ht="15.75" customHeight="1">
      <c r="B824" s="243"/>
      <c r="C824" s="244"/>
      <c r="F824" s="245"/>
      <c r="G824" s="246"/>
    </row>
    <row r="825" ht="15.75" customHeight="1">
      <c r="B825" s="243"/>
      <c r="C825" s="244"/>
      <c r="F825" s="245"/>
      <c r="G825" s="246"/>
    </row>
    <row r="826" ht="15.75" customHeight="1">
      <c r="B826" s="243"/>
      <c r="C826" s="244"/>
      <c r="F826" s="245"/>
      <c r="G826" s="246"/>
    </row>
    <row r="827" ht="15.75" customHeight="1">
      <c r="B827" s="243"/>
      <c r="C827" s="244"/>
      <c r="F827" s="245"/>
      <c r="G827" s="246"/>
    </row>
    <row r="828" ht="15.75" customHeight="1">
      <c r="B828" s="243"/>
      <c r="C828" s="244"/>
      <c r="F828" s="245"/>
      <c r="G828" s="246"/>
    </row>
    <row r="829" ht="15.75" customHeight="1">
      <c r="B829" s="243"/>
      <c r="C829" s="244"/>
      <c r="F829" s="245"/>
      <c r="G829" s="246"/>
    </row>
    <row r="830" ht="15.75" customHeight="1">
      <c r="B830" s="243"/>
      <c r="C830" s="244"/>
      <c r="F830" s="245"/>
      <c r="G830" s="246"/>
    </row>
    <row r="831" ht="15.75" customHeight="1">
      <c r="B831" s="243"/>
      <c r="C831" s="244"/>
      <c r="F831" s="245"/>
      <c r="G831" s="246"/>
    </row>
    <row r="832" ht="15.75" customHeight="1">
      <c r="B832" s="243"/>
      <c r="C832" s="244"/>
      <c r="F832" s="245"/>
      <c r="G832" s="246"/>
    </row>
    <row r="833" ht="15.75" customHeight="1">
      <c r="B833" s="243"/>
      <c r="C833" s="244"/>
      <c r="F833" s="245"/>
      <c r="G833" s="246"/>
    </row>
    <row r="834" ht="15.75" customHeight="1">
      <c r="B834" s="243"/>
      <c r="C834" s="244"/>
      <c r="F834" s="245"/>
      <c r="G834" s="246"/>
    </row>
    <row r="835" ht="15.75" customHeight="1">
      <c r="B835" s="243"/>
      <c r="C835" s="244"/>
      <c r="F835" s="245"/>
      <c r="G835" s="246"/>
    </row>
    <row r="836" ht="15.75" customHeight="1">
      <c r="B836" s="243"/>
      <c r="C836" s="244"/>
      <c r="F836" s="245"/>
      <c r="G836" s="246"/>
    </row>
    <row r="837" ht="15.75" customHeight="1">
      <c r="B837" s="243"/>
      <c r="C837" s="244"/>
      <c r="F837" s="245"/>
      <c r="G837" s="246"/>
    </row>
    <row r="838" ht="15.75" customHeight="1">
      <c r="B838" s="243"/>
      <c r="C838" s="244"/>
      <c r="F838" s="245"/>
      <c r="G838" s="246"/>
    </row>
    <row r="839" ht="15.75" customHeight="1">
      <c r="B839" s="243"/>
      <c r="C839" s="244"/>
      <c r="F839" s="245"/>
      <c r="G839" s="246"/>
    </row>
    <row r="840" ht="15.75" customHeight="1">
      <c r="B840" s="243"/>
      <c r="C840" s="244"/>
      <c r="F840" s="245"/>
      <c r="G840" s="246"/>
    </row>
    <row r="841" ht="15.75" customHeight="1">
      <c r="B841" s="243"/>
      <c r="C841" s="244"/>
      <c r="F841" s="245"/>
      <c r="G841" s="246"/>
    </row>
    <row r="842" ht="15.75" customHeight="1">
      <c r="B842" s="243"/>
      <c r="C842" s="244"/>
      <c r="F842" s="245"/>
      <c r="G842" s="246"/>
    </row>
    <row r="843" ht="15.75" customHeight="1">
      <c r="B843" s="243"/>
      <c r="C843" s="244"/>
      <c r="F843" s="245"/>
      <c r="G843" s="246"/>
    </row>
    <row r="844" ht="15.75" customHeight="1">
      <c r="B844" s="243"/>
      <c r="C844" s="244"/>
      <c r="F844" s="245"/>
      <c r="G844" s="246"/>
    </row>
    <row r="845" ht="15.75" customHeight="1">
      <c r="B845" s="243"/>
      <c r="C845" s="244"/>
      <c r="F845" s="245"/>
      <c r="G845" s="246"/>
    </row>
    <row r="846" ht="15.75" customHeight="1">
      <c r="B846" s="243"/>
      <c r="C846" s="244"/>
      <c r="F846" s="245"/>
      <c r="G846" s="246"/>
    </row>
    <row r="847" ht="15.75" customHeight="1">
      <c r="B847" s="243"/>
      <c r="C847" s="244"/>
      <c r="F847" s="245"/>
      <c r="G847" s="246"/>
    </row>
    <row r="848" ht="15.75" customHeight="1">
      <c r="B848" s="243"/>
      <c r="C848" s="244"/>
      <c r="F848" s="245"/>
      <c r="G848" s="246"/>
    </row>
    <row r="849" ht="15.75" customHeight="1">
      <c r="B849" s="243"/>
      <c r="C849" s="244"/>
      <c r="F849" s="245"/>
      <c r="G849" s="246"/>
    </row>
    <row r="850" ht="15.75" customHeight="1">
      <c r="B850" s="243"/>
      <c r="C850" s="244"/>
      <c r="F850" s="245"/>
      <c r="G850" s="246"/>
    </row>
    <row r="851" ht="15.75" customHeight="1">
      <c r="B851" s="243"/>
      <c r="C851" s="244"/>
      <c r="F851" s="245"/>
      <c r="G851" s="246"/>
    </row>
    <row r="852" ht="15.75" customHeight="1">
      <c r="B852" s="243"/>
      <c r="C852" s="244"/>
      <c r="F852" s="245"/>
      <c r="G852" s="246"/>
    </row>
    <row r="853" ht="15.75" customHeight="1">
      <c r="B853" s="243"/>
      <c r="C853" s="244"/>
      <c r="F853" s="245"/>
      <c r="G853" s="246"/>
    </row>
    <row r="854" ht="15.75" customHeight="1">
      <c r="B854" s="243"/>
      <c r="C854" s="244"/>
      <c r="F854" s="245"/>
      <c r="G854" s="246"/>
    </row>
    <row r="855" ht="15.75" customHeight="1">
      <c r="B855" s="243"/>
      <c r="C855" s="244"/>
      <c r="F855" s="245"/>
      <c r="G855" s="246"/>
    </row>
    <row r="856" ht="15.75" customHeight="1">
      <c r="B856" s="243"/>
      <c r="C856" s="244"/>
      <c r="F856" s="245"/>
      <c r="G856" s="246"/>
    </row>
    <row r="857" ht="15.75" customHeight="1">
      <c r="B857" s="243"/>
      <c r="C857" s="244"/>
      <c r="F857" s="245"/>
      <c r="G857" s="246"/>
    </row>
    <row r="858" ht="15.75" customHeight="1">
      <c r="B858" s="243"/>
      <c r="C858" s="244"/>
      <c r="F858" s="245"/>
      <c r="G858" s="246"/>
    </row>
    <row r="859" ht="15.75" customHeight="1">
      <c r="B859" s="243"/>
      <c r="C859" s="244"/>
      <c r="F859" s="245"/>
      <c r="G859" s="246"/>
    </row>
    <row r="860" ht="15.75" customHeight="1">
      <c r="B860" s="243"/>
      <c r="C860" s="244"/>
      <c r="F860" s="245"/>
      <c r="G860" s="246"/>
    </row>
    <row r="861" ht="15.75" customHeight="1">
      <c r="B861" s="243"/>
      <c r="C861" s="244"/>
      <c r="F861" s="245"/>
      <c r="G861" s="246"/>
    </row>
    <row r="862" ht="15.75" customHeight="1">
      <c r="B862" s="243"/>
      <c r="C862" s="244"/>
      <c r="F862" s="245"/>
      <c r="G862" s="246"/>
    </row>
    <row r="863" ht="15.75" customHeight="1">
      <c r="B863" s="243"/>
      <c r="C863" s="244"/>
      <c r="F863" s="245"/>
      <c r="G863" s="246"/>
    </row>
    <row r="864" ht="15.75" customHeight="1">
      <c r="B864" s="243"/>
      <c r="C864" s="244"/>
      <c r="F864" s="245"/>
      <c r="G864" s="246"/>
    </row>
    <row r="865" ht="15.75" customHeight="1">
      <c r="B865" s="243"/>
      <c r="C865" s="244"/>
      <c r="F865" s="245"/>
      <c r="G865" s="246"/>
    </row>
    <row r="866" ht="15.75" customHeight="1">
      <c r="B866" s="243"/>
      <c r="C866" s="244"/>
      <c r="F866" s="245"/>
      <c r="G866" s="246"/>
    </row>
    <row r="867" ht="15.75" customHeight="1">
      <c r="B867" s="243"/>
      <c r="C867" s="244"/>
      <c r="F867" s="245"/>
      <c r="G867" s="246"/>
    </row>
    <row r="868" ht="15.75" customHeight="1">
      <c r="B868" s="243"/>
      <c r="C868" s="244"/>
      <c r="F868" s="245"/>
      <c r="G868" s="246"/>
    </row>
    <row r="869" ht="15.75" customHeight="1">
      <c r="B869" s="243"/>
      <c r="C869" s="244"/>
      <c r="F869" s="245"/>
      <c r="G869" s="246"/>
    </row>
    <row r="870" ht="15.75" customHeight="1">
      <c r="B870" s="243"/>
      <c r="C870" s="244"/>
      <c r="F870" s="245"/>
      <c r="G870" s="246"/>
    </row>
    <row r="871" ht="15.75" customHeight="1">
      <c r="B871" s="243"/>
      <c r="C871" s="244"/>
      <c r="F871" s="245"/>
      <c r="G871" s="246"/>
    </row>
    <row r="872" ht="15.75" customHeight="1">
      <c r="B872" s="243"/>
      <c r="C872" s="244"/>
      <c r="F872" s="245"/>
      <c r="G872" s="246"/>
    </row>
    <row r="873" ht="15.75" customHeight="1">
      <c r="B873" s="243"/>
      <c r="C873" s="244"/>
      <c r="F873" s="245"/>
      <c r="G873" s="246"/>
    </row>
    <row r="874" ht="15.75" customHeight="1">
      <c r="B874" s="243"/>
      <c r="C874" s="244"/>
      <c r="F874" s="245"/>
      <c r="G874" s="246"/>
    </row>
    <row r="875" ht="15.75" customHeight="1">
      <c r="B875" s="243"/>
      <c r="C875" s="244"/>
      <c r="F875" s="245"/>
      <c r="G875" s="246"/>
    </row>
    <row r="876" ht="15.75" customHeight="1">
      <c r="B876" s="243"/>
      <c r="C876" s="244"/>
      <c r="F876" s="245"/>
      <c r="G876" s="246"/>
    </row>
    <row r="877" ht="15.75" customHeight="1">
      <c r="B877" s="243"/>
      <c r="C877" s="244"/>
      <c r="F877" s="245"/>
      <c r="G877" s="246"/>
    </row>
    <row r="878" ht="15.75" customHeight="1">
      <c r="B878" s="243"/>
      <c r="C878" s="244"/>
      <c r="F878" s="245"/>
      <c r="G878" s="246"/>
    </row>
    <row r="879" ht="15.75" customHeight="1">
      <c r="B879" s="243"/>
      <c r="C879" s="244"/>
      <c r="F879" s="245"/>
      <c r="G879" s="246"/>
    </row>
    <row r="880" ht="15.75" customHeight="1">
      <c r="B880" s="243"/>
      <c r="C880" s="244"/>
      <c r="F880" s="245"/>
      <c r="G880" s="246"/>
    </row>
    <row r="881" ht="15.75" customHeight="1">
      <c r="B881" s="243"/>
      <c r="C881" s="244"/>
      <c r="F881" s="245"/>
      <c r="G881" s="246"/>
    </row>
    <row r="882" ht="15.75" customHeight="1">
      <c r="B882" s="243"/>
      <c r="C882" s="244"/>
      <c r="F882" s="245"/>
      <c r="G882" s="246"/>
    </row>
    <row r="883" ht="15.75" customHeight="1">
      <c r="B883" s="243"/>
      <c r="C883" s="244"/>
      <c r="F883" s="245"/>
      <c r="G883" s="246"/>
    </row>
    <row r="884" ht="15.75" customHeight="1">
      <c r="B884" s="243"/>
      <c r="C884" s="244"/>
      <c r="F884" s="245"/>
      <c r="G884" s="246"/>
    </row>
    <row r="885" ht="15.75" customHeight="1">
      <c r="B885" s="243"/>
      <c r="C885" s="244"/>
      <c r="F885" s="245"/>
      <c r="G885" s="246"/>
    </row>
    <row r="886" ht="15.75" customHeight="1">
      <c r="B886" s="243"/>
      <c r="C886" s="244"/>
      <c r="F886" s="245"/>
      <c r="G886" s="246"/>
    </row>
    <row r="887" ht="15.75" customHeight="1">
      <c r="B887" s="243"/>
      <c r="C887" s="244"/>
      <c r="F887" s="245"/>
      <c r="G887" s="246"/>
    </row>
    <row r="888" ht="15.75" customHeight="1">
      <c r="B888" s="243"/>
      <c r="C888" s="244"/>
      <c r="F888" s="245"/>
      <c r="G888" s="246"/>
    </row>
    <row r="889" ht="15.75" customHeight="1">
      <c r="B889" s="243"/>
      <c r="C889" s="244"/>
      <c r="F889" s="245"/>
      <c r="G889" s="246"/>
    </row>
    <row r="890" ht="15.75" customHeight="1">
      <c r="B890" s="243"/>
      <c r="C890" s="244"/>
      <c r="F890" s="245"/>
      <c r="G890" s="246"/>
    </row>
    <row r="891" ht="15.75" customHeight="1">
      <c r="B891" s="243"/>
      <c r="C891" s="244"/>
      <c r="F891" s="245"/>
      <c r="G891" s="246"/>
    </row>
    <row r="892" ht="15.75" customHeight="1">
      <c r="B892" s="243"/>
      <c r="C892" s="244"/>
      <c r="F892" s="245"/>
      <c r="G892" s="246"/>
    </row>
    <row r="893" ht="15.75" customHeight="1">
      <c r="B893" s="243"/>
      <c r="C893" s="244"/>
      <c r="F893" s="245"/>
      <c r="G893" s="246"/>
    </row>
    <row r="894" ht="15.75" customHeight="1">
      <c r="B894" s="243"/>
      <c r="C894" s="244"/>
      <c r="F894" s="245"/>
      <c r="G894" s="246"/>
    </row>
    <row r="895" ht="15.75" customHeight="1">
      <c r="B895" s="243"/>
      <c r="C895" s="244"/>
      <c r="F895" s="245"/>
      <c r="G895" s="246"/>
    </row>
    <row r="896" ht="15.75" customHeight="1">
      <c r="B896" s="243"/>
      <c r="C896" s="244"/>
      <c r="F896" s="245"/>
      <c r="G896" s="246"/>
    </row>
    <row r="897" ht="15.75" customHeight="1">
      <c r="B897" s="243"/>
      <c r="C897" s="244"/>
      <c r="F897" s="245"/>
      <c r="G897" s="246"/>
    </row>
    <row r="898" ht="15.75" customHeight="1">
      <c r="B898" s="243"/>
      <c r="C898" s="244"/>
      <c r="F898" s="245"/>
      <c r="G898" s="246"/>
    </row>
    <row r="899" ht="15.75" customHeight="1">
      <c r="B899" s="243"/>
      <c r="C899" s="244"/>
      <c r="F899" s="245"/>
      <c r="G899" s="246"/>
    </row>
    <row r="900" ht="15.75" customHeight="1">
      <c r="B900" s="243"/>
      <c r="C900" s="244"/>
      <c r="F900" s="245"/>
      <c r="G900" s="246"/>
    </row>
    <row r="901" ht="15.75" customHeight="1">
      <c r="B901" s="243"/>
      <c r="C901" s="244"/>
      <c r="F901" s="245"/>
      <c r="G901" s="246"/>
    </row>
    <row r="902" ht="15.75" customHeight="1">
      <c r="B902" s="243"/>
      <c r="C902" s="244"/>
      <c r="F902" s="245"/>
      <c r="G902" s="246"/>
    </row>
    <row r="903" ht="15.75" customHeight="1">
      <c r="B903" s="243"/>
      <c r="C903" s="244"/>
      <c r="F903" s="245"/>
      <c r="G903" s="246"/>
    </row>
    <row r="904" ht="15.75" customHeight="1">
      <c r="B904" s="243"/>
      <c r="C904" s="244"/>
      <c r="F904" s="245"/>
      <c r="G904" s="246"/>
    </row>
    <row r="905" ht="15.75" customHeight="1">
      <c r="B905" s="243"/>
      <c r="C905" s="244"/>
      <c r="F905" s="245"/>
      <c r="G905" s="246"/>
    </row>
    <row r="906" ht="15.75" customHeight="1">
      <c r="B906" s="243"/>
      <c r="C906" s="244"/>
      <c r="F906" s="245"/>
      <c r="G906" s="246"/>
    </row>
    <row r="907" ht="15.75" customHeight="1">
      <c r="B907" s="243"/>
      <c r="C907" s="244"/>
      <c r="F907" s="245"/>
      <c r="G907" s="246"/>
    </row>
    <row r="908" ht="15.75" customHeight="1">
      <c r="B908" s="243"/>
      <c r="C908" s="244"/>
      <c r="F908" s="245"/>
      <c r="G908" s="246"/>
    </row>
    <row r="909" ht="15.75" customHeight="1">
      <c r="B909" s="243"/>
      <c r="C909" s="244"/>
      <c r="F909" s="245"/>
      <c r="G909" s="246"/>
    </row>
    <row r="910" ht="15.75" customHeight="1">
      <c r="B910" s="243"/>
      <c r="C910" s="244"/>
      <c r="F910" s="245"/>
      <c r="G910" s="246"/>
    </row>
    <row r="911" ht="15.75" customHeight="1">
      <c r="B911" s="243"/>
      <c r="C911" s="244"/>
      <c r="F911" s="245"/>
      <c r="G911" s="246"/>
    </row>
    <row r="912" ht="15.75" customHeight="1">
      <c r="B912" s="243"/>
      <c r="C912" s="244"/>
      <c r="F912" s="245"/>
      <c r="G912" s="246"/>
    </row>
    <row r="913" ht="15.75" customHeight="1">
      <c r="B913" s="243"/>
      <c r="C913" s="244"/>
      <c r="F913" s="245"/>
      <c r="G913" s="246"/>
    </row>
    <row r="914" ht="15.75" customHeight="1">
      <c r="B914" s="243"/>
      <c r="C914" s="244"/>
      <c r="F914" s="245"/>
      <c r="G914" s="246"/>
    </row>
    <row r="915" ht="15.75" customHeight="1">
      <c r="B915" s="243"/>
      <c r="C915" s="244"/>
      <c r="F915" s="245"/>
      <c r="G915" s="246"/>
    </row>
    <row r="916" ht="15.75" customHeight="1">
      <c r="B916" s="243"/>
      <c r="C916" s="244"/>
      <c r="F916" s="245"/>
      <c r="G916" s="246"/>
    </row>
    <row r="917" ht="15.75" customHeight="1">
      <c r="B917" s="243"/>
      <c r="C917" s="244"/>
      <c r="F917" s="245"/>
      <c r="G917" s="246"/>
    </row>
    <row r="918" ht="15.75" customHeight="1">
      <c r="B918" s="243"/>
      <c r="C918" s="244"/>
      <c r="F918" s="245"/>
      <c r="G918" s="246"/>
    </row>
    <row r="919" ht="15.75" customHeight="1">
      <c r="B919" s="243"/>
      <c r="C919" s="244"/>
      <c r="F919" s="245"/>
      <c r="G919" s="246"/>
    </row>
    <row r="920" ht="15.75" customHeight="1">
      <c r="B920" s="243"/>
      <c r="C920" s="244"/>
      <c r="F920" s="245"/>
      <c r="G920" s="246"/>
    </row>
    <row r="921" ht="15.75" customHeight="1">
      <c r="B921" s="243"/>
      <c r="C921" s="244"/>
      <c r="F921" s="245"/>
      <c r="G921" s="246"/>
    </row>
    <row r="922" ht="15.75" customHeight="1">
      <c r="B922" s="243"/>
      <c r="C922" s="244"/>
      <c r="F922" s="245"/>
      <c r="G922" s="246"/>
    </row>
    <row r="923" ht="15.75" customHeight="1">
      <c r="B923" s="243"/>
      <c r="C923" s="244"/>
      <c r="F923" s="245"/>
      <c r="G923" s="246"/>
    </row>
    <row r="924" ht="15.75" customHeight="1">
      <c r="B924" s="243"/>
      <c r="C924" s="244"/>
      <c r="F924" s="245"/>
      <c r="G924" s="246"/>
    </row>
    <row r="925" ht="15.75" customHeight="1">
      <c r="B925" s="243"/>
      <c r="C925" s="244"/>
      <c r="F925" s="245"/>
      <c r="G925" s="246"/>
    </row>
    <row r="926" ht="15.75" customHeight="1">
      <c r="B926" s="243"/>
      <c r="C926" s="244"/>
      <c r="F926" s="245"/>
      <c r="G926" s="246"/>
    </row>
    <row r="927" ht="15.75" customHeight="1">
      <c r="B927" s="243"/>
      <c r="C927" s="244"/>
      <c r="F927" s="245"/>
      <c r="G927" s="246"/>
    </row>
    <row r="928" ht="15.75" customHeight="1">
      <c r="B928" s="243"/>
      <c r="C928" s="244"/>
      <c r="F928" s="245"/>
      <c r="G928" s="246"/>
    </row>
    <row r="929" ht="15.75" customHeight="1">
      <c r="B929" s="243"/>
      <c r="C929" s="244"/>
      <c r="F929" s="245"/>
      <c r="G929" s="246"/>
    </row>
    <row r="930" ht="15.75" customHeight="1">
      <c r="B930" s="243"/>
      <c r="C930" s="244"/>
      <c r="F930" s="245"/>
      <c r="G930" s="246"/>
    </row>
    <row r="931" ht="15.75" customHeight="1">
      <c r="B931" s="243"/>
      <c r="C931" s="244"/>
      <c r="F931" s="245"/>
      <c r="G931" s="246"/>
    </row>
    <row r="932" ht="15.75" customHeight="1">
      <c r="B932" s="243"/>
      <c r="C932" s="244"/>
      <c r="F932" s="245"/>
      <c r="G932" s="246"/>
    </row>
    <row r="933" ht="15.75" customHeight="1">
      <c r="B933" s="243"/>
      <c r="C933" s="244"/>
      <c r="F933" s="245"/>
      <c r="G933" s="246"/>
    </row>
    <row r="934" ht="15.75" customHeight="1">
      <c r="B934" s="243"/>
      <c r="C934" s="244"/>
      <c r="F934" s="245"/>
      <c r="G934" s="246"/>
    </row>
    <row r="935" ht="15.75" customHeight="1">
      <c r="B935" s="243"/>
      <c r="C935" s="244"/>
      <c r="F935" s="245"/>
      <c r="G935" s="246"/>
    </row>
    <row r="936" ht="15.75" customHeight="1">
      <c r="B936" s="243"/>
      <c r="C936" s="244"/>
      <c r="F936" s="245"/>
      <c r="G936" s="246"/>
    </row>
    <row r="937" ht="15.75" customHeight="1">
      <c r="B937" s="243"/>
      <c r="C937" s="244"/>
      <c r="F937" s="245"/>
      <c r="G937" s="246"/>
    </row>
    <row r="938" ht="15.75" customHeight="1">
      <c r="B938" s="243"/>
      <c r="C938" s="244"/>
      <c r="F938" s="245"/>
      <c r="G938" s="246"/>
    </row>
    <row r="939" ht="15.75" customHeight="1">
      <c r="B939" s="243"/>
      <c r="C939" s="244"/>
      <c r="F939" s="245"/>
      <c r="G939" s="246"/>
    </row>
    <row r="940" ht="15.75" customHeight="1">
      <c r="B940" s="243"/>
      <c r="C940" s="244"/>
      <c r="F940" s="245"/>
      <c r="G940" s="246"/>
    </row>
    <row r="941" ht="15.75" customHeight="1">
      <c r="B941" s="243"/>
      <c r="C941" s="244"/>
      <c r="F941" s="245"/>
      <c r="G941" s="246"/>
    </row>
    <row r="942" ht="15.75" customHeight="1">
      <c r="B942" s="243"/>
      <c r="C942" s="244"/>
      <c r="F942" s="245"/>
      <c r="G942" s="246"/>
    </row>
    <row r="943" ht="15.75" customHeight="1">
      <c r="B943" s="243"/>
      <c r="C943" s="244"/>
      <c r="F943" s="245"/>
      <c r="G943" s="246"/>
    </row>
    <row r="944" ht="15.75" customHeight="1">
      <c r="B944" s="243"/>
      <c r="C944" s="244"/>
      <c r="F944" s="245"/>
      <c r="G944" s="246"/>
    </row>
    <row r="945" ht="15.75" customHeight="1">
      <c r="B945" s="243"/>
      <c r="C945" s="244"/>
      <c r="F945" s="245"/>
      <c r="G945" s="246"/>
    </row>
    <row r="946" ht="15.75" customHeight="1">
      <c r="B946" s="243"/>
      <c r="C946" s="244"/>
      <c r="F946" s="245"/>
      <c r="G946" s="246"/>
    </row>
    <row r="947" ht="15.75" customHeight="1">
      <c r="B947" s="243"/>
      <c r="C947" s="244"/>
      <c r="F947" s="245"/>
      <c r="G947" s="246"/>
    </row>
    <row r="948" ht="15.75" customHeight="1">
      <c r="B948" s="243"/>
      <c r="C948" s="244"/>
      <c r="F948" s="245"/>
      <c r="G948" s="246"/>
    </row>
    <row r="949" ht="15.75" customHeight="1">
      <c r="B949" s="243"/>
      <c r="C949" s="244"/>
      <c r="F949" s="245"/>
      <c r="G949" s="246"/>
    </row>
    <row r="950" ht="15.75" customHeight="1">
      <c r="B950" s="243"/>
      <c r="C950" s="244"/>
      <c r="F950" s="245"/>
      <c r="G950" s="246"/>
    </row>
    <row r="951" ht="15.75" customHeight="1">
      <c r="B951" s="243"/>
      <c r="C951" s="244"/>
      <c r="F951" s="245"/>
      <c r="G951" s="246"/>
    </row>
    <row r="952" ht="15.75" customHeight="1">
      <c r="B952" s="243"/>
      <c r="C952" s="244"/>
      <c r="F952" s="245"/>
      <c r="G952" s="246"/>
    </row>
    <row r="953" ht="15.75" customHeight="1">
      <c r="B953" s="243"/>
      <c r="C953" s="244"/>
      <c r="F953" s="245"/>
      <c r="G953" s="246"/>
    </row>
    <row r="954" ht="15.75" customHeight="1">
      <c r="B954" s="243"/>
      <c r="C954" s="244"/>
      <c r="F954" s="245"/>
      <c r="G954" s="246"/>
    </row>
    <row r="955" ht="15.75" customHeight="1">
      <c r="B955" s="243"/>
      <c r="C955" s="244"/>
      <c r="F955" s="245"/>
      <c r="G955" s="246"/>
    </row>
    <row r="956" ht="15.75" customHeight="1">
      <c r="B956" s="243"/>
      <c r="C956" s="244"/>
      <c r="F956" s="245"/>
      <c r="G956" s="246"/>
    </row>
    <row r="957" ht="15.75" customHeight="1">
      <c r="B957" s="243"/>
      <c r="C957" s="244"/>
      <c r="F957" s="245"/>
      <c r="G957" s="246"/>
    </row>
    <row r="958" ht="15.75" customHeight="1">
      <c r="B958" s="243"/>
      <c r="C958" s="244"/>
      <c r="F958" s="245"/>
      <c r="G958" s="246"/>
    </row>
    <row r="959" ht="15.75" customHeight="1">
      <c r="B959" s="243"/>
      <c r="C959" s="244"/>
      <c r="F959" s="245"/>
      <c r="G959" s="246"/>
    </row>
    <row r="960" ht="15.75" customHeight="1">
      <c r="B960" s="243"/>
      <c r="C960" s="244"/>
      <c r="F960" s="245"/>
      <c r="G960" s="246"/>
    </row>
    <row r="961" ht="15.75" customHeight="1">
      <c r="B961" s="243"/>
      <c r="C961" s="244"/>
      <c r="F961" s="245"/>
      <c r="G961" s="246"/>
    </row>
    <row r="962" ht="15.75" customHeight="1">
      <c r="B962" s="243"/>
      <c r="C962" s="244"/>
      <c r="F962" s="245"/>
      <c r="G962" s="246"/>
    </row>
    <row r="963" ht="15.75" customHeight="1">
      <c r="B963" s="243"/>
      <c r="C963" s="244"/>
      <c r="F963" s="245"/>
      <c r="G963" s="246"/>
    </row>
    <row r="964" ht="15.75" customHeight="1">
      <c r="B964" s="243"/>
      <c r="C964" s="244"/>
      <c r="F964" s="245"/>
      <c r="G964" s="246"/>
    </row>
    <row r="965" ht="15.75" customHeight="1">
      <c r="B965" s="243"/>
      <c r="C965" s="244"/>
      <c r="F965" s="245"/>
      <c r="G965" s="246"/>
    </row>
    <row r="966" ht="15.75" customHeight="1">
      <c r="B966" s="243"/>
      <c r="C966" s="244"/>
      <c r="F966" s="245"/>
      <c r="G966" s="246"/>
    </row>
    <row r="967" ht="15.75" customHeight="1">
      <c r="B967" s="243"/>
      <c r="C967" s="244"/>
      <c r="F967" s="245"/>
      <c r="G967" s="246"/>
    </row>
    <row r="968" ht="15.75" customHeight="1">
      <c r="B968" s="243"/>
      <c r="C968" s="244"/>
      <c r="F968" s="245"/>
      <c r="G968" s="246"/>
    </row>
    <row r="969" ht="15.75" customHeight="1">
      <c r="B969" s="243"/>
      <c r="C969" s="244"/>
      <c r="F969" s="245"/>
      <c r="G969" s="246"/>
    </row>
    <row r="970" ht="15.75" customHeight="1">
      <c r="B970" s="243"/>
      <c r="C970" s="244"/>
      <c r="F970" s="245"/>
      <c r="G970" s="246"/>
    </row>
    <row r="971" ht="15.75" customHeight="1">
      <c r="B971" s="243"/>
      <c r="C971" s="244"/>
      <c r="F971" s="245"/>
      <c r="G971" s="246"/>
    </row>
    <row r="972" ht="15.75" customHeight="1">
      <c r="B972" s="243"/>
      <c r="C972" s="244"/>
      <c r="F972" s="245"/>
      <c r="G972" s="246"/>
    </row>
    <row r="973" ht="15.75" customHeight="1">
      <c r="B973" s="243"/>
      <c r="C973" s="244"/>
      <c r="F973" s="245"/>
      <c r="G973" s="246"/>
    </row>
    <row r="974" ht="15.75" customHeight="1">
      <c r="B974" s="243"/>
      <c r="C974" s="244"/>
      <c r="F974" s="245"/>
      <c r="G974" s="246"/>
    </row>
    <row r="975" ht="15.75" customHeight="1">
      <c r="B975" s="243"/>
      <c r="C975" s="244"/>
      <c r="F975" s="245"/>
      <c r="G975" s="246"/>
    </row>
    <row r="976" ht="15.75" customHeight="1">
      <c r="B976" s="243"/>
      <c r="C976" s="244"/>
      <c r="F976" s="245"/>
      <c r="G976" s="246"/>
    </row>
    <row r="977" ht="15.75" customHeight="1">
      <c r="B977" s="243"/>
      <c r="C977" s="244"/>
      <c r="F977" s="245"/>
      <c r="G977" s="246"/>
    </row>
    <row r="978" ht="15.75" customHeight="1">
      <c r="B978" s="243"/>
      <c r="C978" s="244"/>
      <c r="F978" s="245"/>
      <c r="G978" s="246"/>
    </row>
    <row r="979" ht="15.75" customHeight="1">
      <c r="B979" s="243"/>
      <c r="C979" s="244"/>
      <c r="F979" s="245"/>
      <c r="G979" s="246"/>
    </row>
    <row r="980" ht="15.75" customHeight="1">
      <c r="B980" s="243"/>
      <c r="C980" s="244"/>
      <c r="F980" s="245"/>
      <c r="G980" s="246"/>
    </row>
    <row r="981" ht="15.75" customHeight="1">
      <c r="B981" s="243"/>
      <c r="C981" s="244"/>
      <c r="F981" s="245"/>
      <c r="G981" s="246"/>
    </row>
    <row r="982" ht="15.75" customHeight="1">
      <c r="B982" s="243"/>
      <c r="C982" s="244"/>
      <c r="F982" s="245"/>
      <c r="G982" s="246"/>
    </row>
    <row r="983" ht="15.75" customHeight="1">
      <c r="B983" s="243"/>
      <c r="C983" s="244"/>
      <c r="F983" s="245"/>
      <c r="G983" s="246"/>
    </row>
    <row r="984" ht="15.75" customHeight="1">
      <c r="B984" s="243"/>
      <c r="C984" s="244"/>
      <c r="F984" s="245"/>
      <c r="G984" s="246"/>
    </row>
    <row r="985" ht="15.75" customHeight="1">
      <c r="B985" s="243"/>
      <c r="C985" s="244"/>
      <c r="F985" s="245"/>
      <c r="G985" s="246"/>
    </row>
    <row r="986" ht="15.75" customHeight="1">
      <c r="B986" s="243"/>
      <c r="C986" s="244"/>
      <c r="F986" s="245"/>
      <c r="G986" s="246"/>
    </row>
    <row r="987" ht="15.75" customHeight="1">
      <c r="B987" s="243"/>
      <c r="C987" s="244"/>
      <c r="F987" s="245"/>
      <c r="G987" s="246"/>
    </row>
    <row r="988" ht="15.75" customHeight="1">
      <c r="B988" s="243"/>
      <c r="C988" s="244"/>
      <c r="F988" s="245"/>
      <c r="G988" s="246"/>
    </row>
    <row r="989" ht="15.75" customHeight="1">
      <c r="B989" s="243"/>
      <c r="C989" s="244"/>
      <c r="F989" s="245"/>
      <c r="G989" s="246"/>
    </row>
    <row r="990" ht="15.75" customHeight="1">
      <c r="B990" s="243"/>
      <c r="C990" s="244"/>
      <c r="F990" s="245"/>
      <c r="G990" s="246"/>
    </row>
    <row r="991" ht="15.75" customHeight="1">
      <c r="B991" s="243"/>
      <c r="C991" s="244"/>
      <c r="F991" s="245"/>
      <c r="G991" s="246"/>
    </row>
    <row r="992" ht="15.75" customHeight="1">
      <c r="B992" s="243"/>
      <c r="C992" s="244"/>
      <c r="F992" s="245"/>
      <c r="G992" s="246"/>
    </row>
    <row r="993" ht="15.75" customHeight="1">
      <c r="B993" s="243"/>
      <c r="C993" s="244"/>
      <c r="F993" s="245"/>
      <c r="G993" s="246"/>
    </row>
    <row r="994" ht="15.75" customHeight="1">
      <c r="B994" s="243"/>
      <c r="C994" s="244"/>
      <c r="F994" s="245"/>
      <c r="G994" s="246"/>
    </row>
    <row r="995" ht="15.75" customHeight="1">
      <c r="B995" s="243"/>
      <c r="C995" s="244"/>
      <c r="F995" s="245"/>
      <c r="G995" s="246"/>
    </row>
    <row r="996" ht="15.75" customHeight="1">
      <c r="B996" s="243"/>
      <c r="C996" s="244"/>
      <c r="F996" s="245"/>
      <c r="G996" s="246"/>
    </row>
    <row r="997" ht="15.75" customHeight="1">
      <c r="B997" s="243"/>
      <c r="C997" s="244"/>
      <c r="F997" s="245"/>
      <c r="G997" s="246"/>
    </row>
    <row r="998" ht="15.75" customHeight="1">
      <c r="B998" s="243"/>
      <c r="C998" s="244"/>
      <c r="F998" s="245"/>
      <c r="G998" s="246"/>
    </row>
    <row r="999" ht="15.75" customHeight="1">
      <c r="B999" s="243"/>
      <c r="C999" s="244"/>
      <c r="F999" s="245"/>
      <c r="G999" s="246"/>
    </row>
    <row r="1000" ht="15.75" customHeight="1">
      <c r="B1000" s="243"/>
      <c r="C1000" s="244"/>
      <c r="F1000" s="245"/>
      <c r="G1000" s="246"/>
    </row>
    <row r="1001" ht="15.75" customHeight="1">
      <c r="B1001" s="243"/>
      <c r="C1001" s="244"/>
      <c r="F1001" s="245"/>
      <c r="G1001" s="246"/>
    </row>
    <row r="1002" ht="15.75" customHeight="1">
      <c r="B1002" s="243"/>
      <c r="C1002" s="244"/>
      <c r="F1002" s="245"/>
      <c r="G1002" s="246"/>
    </row>
    <row r="1003" ht="15.75" customHeight="1">
      <c r="B1003" s="243"/>
      <c r="C1003" s="244"/>
      <c r="F1003" s="245"/>
      <c r="G1003" s="246"/>
    </row>
    <row r="1004" ht="15.75" customHeight="1">
      <c r="B1004" s="243"/>
      <c r="C1004" s="244"/>
      <c r="F1004" s="245"/>
      <c r="G1004" s="246"/>
    </row>
    <row r="1005" ht="15.75" customHeight="1">
      <c r="B1005" s="243"/>
      <c r="C1005" s="244"/>
      <c r="F1005" s="245"/>
      <c r="G1005" s="246"/>
    </row>
    <row r="1006" ht="15.75" customHeight="1">
      <c r="B1006" s="243"/>
      <c r="C1006" s="244"/>
      <c r="F1006" s="245"/>
      <c r="G1006" s="246"/>
    </row>
    <row r="1007" ht="15.75" customHeight="1">
      <c r="B1007" s="243"/>
      <c r="C1007" s="244"/>
      <c r="F1007" s="245"/>
      <c r="G1007" s="246"/>
    </row>
    <row r="1008" ht="15.75" customHeight="1">
      <c r="B1008" s="243"/>
      <c r="C1008" s="244"/>
      <c r="F1008" s="245"/>
      <c r="G1008" s="246"/>
    </row>
    <row r="1009" ht="15.75" customHeight="1">
      <c r="B1009" s="243"/>
      <c r="C1009" s="244"/>
      <c r="F1009" s="245"/>
      <c r="G1009" s="246"/>
    </row>
    <row r="1010" ht="15.75" customHeight="1">
      <c r="B1010" s="243"/>
      <c r="C1010" s="244"/>
      <c r="F1010" s="245"/>
      <c r="G1010" s="246"/>
    </row>
  </sheetData>
  <mergeCells count="2">
    <mergeCell ref="I47:M53"/>
    <mergeCell ref="I24:M30"/>
  </mergeCells>
  <printOptions horizontalCentered="1"/>
  <pageMargins bottom="0.7480314960629921" footer="0.0" header="0.0" left="0.2362204724409449" right="0.2362204724409449" top="0.7480314960629921"/>
  <pageSetup fitToHeight="0" paperSize="9" orientation="portrait"/>
  <drawing r:id="rId1"/>
</worksheet>
</file>