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OneDrive\Área de Trabalho\OBRA PERNANBUCO E ADJACENTES\PROJETOS ASSINADOS\"/>
    </mc:Choice>
  </mc:AlternateContent>
  <bookViews>
    <workbookView xWindow="0" yWindow="0" windowWidth="23040" windowHeight="9072" activeTab="1"/>
  </bookViews>
  <sheets>
    <sheet name="ORÇAMENTO" sheetId="1" r:id="rId1"/>
    <sheet name="CRONOGRAMA" sheetId="2" r:id="rId2"/>
    <sheet name="MEMO PAV" sheetId="3" r:id="rId3"/>
    <sheet name="RECONSTRUÇAO" sheetId="4" r:id="rId4"/>
    <sheet name="DIMEN DREN" sheetId="5" r:id="rId5"/>
    <sheet name="MEMO DREN" sheetId="6" r:id="rId6"/>
  </sheets>
  <externalReferences>
    <externalReference r:id="rId7"/>
    <externalReference r:id="rId8"/>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9" i="4" l="1"/>
  <c r="E90" i="4" s="1"/>
  <c r="J62" i="4"/>
  <c r="J59" i="4"/>
  <c r="E55" i="4"/>
  <c r="J55" i="4" s="1"/>
  <c r="K54" i="4"/>
  <c r="J53" i="4"/>
  <c r="J52" i="4"/>
  <c r="J51" i="4"/>
  <c r="E50" i="4"/>
  <c r="J50" i="4" s="1"/>
  <c r="E49" i="4"/>
  <c r="J49" i="4" s="1"/>
  <c r="E48" i="4"/>
  <c r="J48" i="4" s="1"/>
  <c r="J40" i="4"/>
  <c r="I38" i="4"/>
  <c r="H38" i="4"/>
  <c r="F38" i="4"/>
  <c r="D38" i="4"/>
  <c r="J37" i="4"/>
  <c r="L36" i="4"/>
  <c r="J36" i="4"/>
  <c r="M35" i="4"/>
  <c r="I35" i="4"/>
  <c r="E39" i="4" s="1"/>
  <c r="H29" i="4"/>
  <c r="G29" i="4"/>
  <c r="E29" i="4"/>
  <c r="I26" i="4"/>
  <c r="I29" i="4" s="1"/>
  <c r="I30" i="4" s="1"/>
  <c r="I31" i="4" s="1"/>
  <c r="I34" i="4" s="1"/>
  <c r="G26" i="4"/>
  <c r="F26" i="4"/>
  <c r="F29" i="4" s="1"/>
  <c r="F30" i="4" s="1"/>
  <c r="F31" i="4" s="1"/>
  <c r="F34" i="4" s="1"/>
  <c r="E26" i="4"/>
  <c r="D26" i="4"/>
  <c r="D29" i="4" s="1"/>
  <c r="E23" i="4"/>
  <c r="D23" i="4"/>
  <c r="J22" i="4"/>
  <c r="J21" i="4"/>
  <c r="J20" i="4"/>
  <c r="I17" i="4"/>
  <c r="G17" i="4"/>
  <c r="F17" i="4"/>
  <c r="J17" i="4" s="1"/>
  <c r="J15" i="4"/>
  <c r="I15" i="4"/>
  <c r="I23" i="4" s="1"/>
  <c r="I24" i="4" s="1"/>
  <c r="I25" i="4" s="1"/>
  <c r="G15" i="4"/>
  <c r="G16" i="4" s="1"/>
  <c r="G18" i="4" s="1"/>
  <c r="G19" i="4" s="1"/>
  <c r="F15" i="4"/>
  <c r="F16" i="4" s="1"/>
  <c r="F18" i="4" s="1"/>
  <c r="F19" i="4" s="1"/>
  <c r="H14" i="4"/>
  <c r="H16" i="4" s="1"/>
  <c r="H18" i="4" s="1"/>
  <c r="H19" i="4" s="1"/>
  <c r="F14" i="4"/>
  <c r="F27" i="4" s="1"/>
  <c r="F28" i="4" s="1"/>
  <c r="I13" i="4"/>
  <c r="H13" i="4"/>
  <c r="G13" i="4"/>
  <c r="F13" i="4"/>
  <c r="E13" i="4"/>
  <c r="D13" i="4"/>
  <c r="J13" i="4" s="1"/>
  <c r="I12" i="4"/>
  <c r="I14" i="4" s="1"/>
  <c r="I16" i="4" s="1"/>
  <c r="I18" i="4" s="1"/>
  <c r="I19" i="4" s="1"/>
  <c r="H12" i="4"/>
  <c r="G12" i="4"/>
  <c r="G14" i="4" s="1"/>
  <c r="F12" i="4"/>
  <c r="E12" i="4"/>
  <c r="E14" i="4" s="1"/>
  <c r="E16" i="4" s="1"/>
  <c r="E18" i="4" s="1"/>
  <c r="E19" i="4" s="1"/>
  <c r="D12" i="4"/>
  <c r="D14" i="4" s="1"/>
  <c r="J14" i="4" s="1"/>
  <c r="J11" i="4"/>
  <c r="J10" i="4"/>
  <c r="J9" i="4"/>
  <c r="J8" i="4"/>
  <c r="G5" i="4"/>
  <c r="G35" i="4" s="1"/>
  <c r="G38" i="4" s="1"/>
  <c r="E5" i="4"/>
  <c r="E30" i="4" s="1"/>
  <c r="E31" i="4" s="1"/>
  <c r="E34" i="4" s="1"/>
  <c r="D5" i="4"/>
  <c r="I61" i="3"/>
  <c r="I58" i="3"/>
  <c r="D54" i="3"/>
  <c r="I54" i="3" s="1"/>
  <c r="J53" i="3"/>
  <c r="I52" i="3"/>
  <c r="I51" i="3"/>
  <c r="I50" i="3"/>
  <c r="D49" i="3"/>
  <c r="I49" i="3" s="1"/>
  <c r="D48" i="3"/>
  <c r="I48" i="3" s="1"/>
  <c r="D47" i="3"/>
  <c r="I47" i="3" s="1"/>
  <c r="D43" i="3"/>
  <c r="I43" i="3" s="1"/>
  <c r="I39" i="3"/>
  <c r="D38" i="3"/>
  <c r="I38" i="3" s="1"/>
  <c r="J38" i="3" s="1"/>
  <c r="F37" i="3"/>
  <c r="I36" i="3"/>
  <c r="K35" i="3"/>
  <c r="I35" i="3"/>
  <c r="L34" i="3"/>
  <c r="H34" i="3"/>
  <c r="H37" i="3" s="1"/>
  <c r="G34" i="3"/>
  <c r="F34" i="3"/>
  <c r="E34" i="3"/>
  <c r="E37" i="3" s="1"/>
  <c r="D34" i="3"/>
  <c r="I34" i="3" s="1"/>
  <c r="E28" i="3"/>
  <c r="E29" i="3" s="1"/>
  <c r="E30" i="3" s="1"/>
  <c r="E33" i="3" s="1"/>
  <c r="H25" i="3"/>
  <c r="H28" i="3" s="1"/>
  <c r="F25" i="3"/>
  <c r="F28" i="3" s="1"/>
  <c r="E25" i="3"/>
  <c r="D25" i="3"/>
  <c r="H22" i="3"/>
  <c r="D22" i="3"/>
  <c r="D23" i="3" s="1"/>
  <c r="H14" i="3"/>
  <c r="F14" i="3"/>
  <c r="F22" i="3" s="1"/>
  <c r="E14" i="3"/>
  <c r="E22" i="3" s="1"/>
  <c r="D14" i="3"/>
  <c r="H12" i="3"/>
  <c r="F12" i="3"/>
  <c r="E12" i="3"/>
  <c r="D12" i="3"/>
  <c r="H11" i="3"/>
  <c r="H13" i="3" s="1"/>
  <c r="H26" i="3" s="1"/>
  <c r="H27" i="3" s="1"/>
  <c r="F11" i="3"/>
  <c r="F13" i="3" s="1"/>
  <c r="E11" i="3"/>
  <c r="E13" i="3" s="1"/>
  <c r="D11" i="3"/>
  <c r="D13" i="3" s="1"/>
  <c r="I7" i="3"/>
  <c r="I4" i="3"/>
  <c r="S126" i="1"/>
  <c r="S125" i="1"/>
  <c r="U125" i="1" s="1"/>
  <c r="S124" i="1"/>
  <c r="U124" i="1" s="1"/>
  <c r="S123" i="1"/>
  <c r="T123" i="1" s="1"/>
  <c r="S122" i="1"/>
  <c r="U122" i="1" s="1"/>
  <c r="U121" i="1"/>
  <c r="S121" i="1"/>
  <c r="T121" i="1" s="1"/>
  <c r="S120" i="1"/>
  <c r="U120" i="1" s="1"/>
  <c r="S119" i="1"/>
  <c r="U119" i="1" s="1"/>
  <c r="U118" i="1"/>
  <c r="S118" i="1"/>
  <c r="T118" i="1" s="1"/>
  <c r="T106" i="1"/>
  <c r="S106" i="1"/>
  <c r="U106" i="1" s="1"/>
  <c r="S58" i="1"/>
  <c r="S55" i="1"/>
  <c r="T55" i="1" s="1"/>
  <c r="S54" i="1"/>
  <c r="U54" i="1" s="1"/>
  <c r="S51" i="1"/>
  <c r="U51" i="1" s="1"/>
  <c r="S45" i="1"/>
  <c r="T45" i="1" s="1"/>
  <c r="S44" i="1"/>
  <c r="T44" i="1" s="1"/>
  <c r="S43" i="1"/>
  <c r="U43" i="1" s="1"/>
  <c r="U41" i="1"/>
  <c r="S41" i="1"/>
  <c r="T41" i="1" s="1"/>
  <c r="S40" i="1"/>
  <c r="U40" i="1" s="1"/>
  <c r="U38" i="1"/>
  <c r="T38" i="1"/>
  <c r="S38" i="1"/>
  <c r="P38" i="1"/>
  <c r="O38" i="1"/>
  <c r="N38" i="1"/>
  <c r="M38" i="1"/>
  <c r="J38" i="1"/>
  <c r="I38" i="1"/>
  <c r="G38" i="1"/>
  <c r="S17" i="1"/>
  <c r="T17" i="1" s="1"/>
  <c r="U16" i="1"/>
  <c r="S16" i="1"/>
  <c r="T16" i="1" s="1"/>
  <c r="S15" i="1"/>
  <c r="U15" i="1" s="1"/>
  <c r="S13" i="1"/>
  <c r="U13" i="1" s="1"/>
  <c r="S12" i="1"/>
  <c r="U12" i="1" s="1"/>
  <c r="U8" i="1"/>
  <c r="S8" i="1"/>
  <c r="T8" i="1" s="1"/>
  <c r="E5" i="1"/>
  <c r="D30" i="4" l="1"/>
  <c r="E24" i="4"/>
  <c r="E25" i="4" s="1"/>
  <c r="J29" i="4"/>
  <c r="E44" i="4"/>
  <c r="J44" i="4" s="1"/>
  <c r="J39" i="4"/>
  <c r="K39" i="4" s="1"/>
  <c r="E47" i="4"/>
  <c r="E41" i="4"/>
  <c r="E46" i="4"/>
  <c r="J46" i="4" s="1"/>
  <c r="D16" i="4"/>
  <c r="F23" i="4"/>
  <c r="F24" i="4" s="1"/>
  <c r="F25" i="4" s="1"/>
  <c r="H24" i="4"/>
  <c r="H25" i="4" s="1"/>
  <c r="G27" i="4"/>
  <c r="G28" i="4" s="1"/>
  <c r="G30" i="4"/>
  <c r="G31" i="4" s="1"/>
  <c r="G34" i="4" s="1"/>
  <c r="G23" i="4"/>
  <c r="G24" i="4" s="1"/>
  <c r="G25" i="4" s="1"/>
  <c r="H27" i="4"/>
  <c r="H28" i="4" s="1"/>
  <c r="H30" i="4"/>
  <c r="H31" i="4" s="1"/>
  <c r="H34" i="4" s="1"/>
  <c r="J5" i="4"/>
  <c r="I27" i="4"/>
  <c r="D24" i="4"/>
  <c r="J26" i="4"/>
  <c r="E35" i="4"/>
  <c r="J12" i="4"/>
  <c r="D27" i="4"/>
  <c r="E27" i="4"/>
  <c r="E28" i="4" s="1"/>
  <c r="H15" i="3"/>
  <c r="H17" i="3" s="1"/>
  <c r="H18" i="3" s="1"/>
  <c r="H23" i="3"/>
  <c r="H24" i="3" s="1"/>
  <c r="D24" i="3"/>
  <c r="D26" i="3"/>
  <c r="F23" i="3"/>
  <c r="F24" i="3" s="1"/>
  <c r="I13" i="3"/>
  <c r="D15" i="3"/>
  <c r="F29" i="3"/>
  <c r="F30" i="3" s="1"/>
  <c r="F33" i="3" s="1"/>
  <c r="E15" i="3"/>
  <c r="E17" i="3" s="1"/>
  <c r="E18" i="3" s="1"/>
  <c r="E26" i="3"/>
  <c r="E27" i="3" s="1"/>
  <c r="E23" i="3"/>
  <c r="E24" i="3" s="1"/>
  <c r="H29" i="3"/>
  <c r="H30" i="3" s="1"/>
  <c r="H33" i="3" s="1"/>
  <c r="F15" i="3"/>
  <c r="F17" i="3" s="1"/>
  <c r="F18" i="3" s="1"/>
  <c r="F26" i="3"/>
  <c r="F27" i="3" s="1"/>
  <c r="D37" i="3"/>
  <c r="I37" i="3" s="1"/>
  <c r="D28" i="3"/>
  <c r="D29" i="3" s="1"/>
  <c r="D40" i="3"/>
  <c r="D45" i="3"/>
  <c r="I45" i="3" s="1"/>
  <c r="D46" i="3"/>
  <c r="T122" i="1"/>
  <c r="U123" i="1"/>
  <c r="U45" i="1"/>
  <c r="T51" i="1"/>
  <c r="T43" i="1"/>
  <c r="U44" i="1"/>
  <c r="T54" i="1"/>
  <c r="T12" i="1"/>
  <c r="U17" i="1"/>
  <c r="U58" i="1"/>
  <c r="T58" i="1"/>
  <c r="T15" i="1"/>
  <c r="T13" i="1"/>
  <c r="U55" i="1"/>
  <c r="Q79" i="1"/>
  <c r="T120" i="1"/>
  <c r="T119" i="1"/>
  <c r="T124" i="1"/>
  <c r="T125" i="1"/>
  <c r="E43" i="4" l="1"/>
  <c r="J43" i="4" s="1"/>
  <c r="E45" i="4"/>
  <c r="J45" i="4" s="1"/>
  <c r="E42" i="4"/>
  <c r="J42" i="4" s="1"/>
  <c r="J41" i="4"/>
  <c r="O27" i="4"/>
  <c r="I28" i="4"/>
  <c r="E38" i="4"/>
  <c r="J38" i="4" s="1"/>
  <c r="J35" i="4"/>
  <c r="D25" i="4"/>
  <c r="J25" i="4" s="1"/>
  <c r="J24" i="4"/>
  <c r="E54" i="4"/>
  <c r="J54" i="4" s="1"/>
  <c r="J47" i="4"/>
  <c r="J23" i="4"/>
  <c r="J16" i="4"/>
  <c r="L16" i="4" s="1"/>
  <c r="L17" i="4" s="1"/>
  <c r="D18" i="4"/>
  <c r="D31" i="4"/>
  <c r="J30" i="4"/>
  <c r="D28" i="4"/>
  <c r="J28" i="4" s="1"/>
  <c r="K28" i="4" s="1"/>
  <c r="J27" i="4"/>
  <c r="P27" i="4" s="1"/>
  <c r="D27" i="3"/>
  <c r="I27" i="3" s="1"/>
  <c r="J27" i="3" s="1"/>
  <c r="I26" i="3"/>
  <c r="I24" i="3"/>
  <c r="I23" i="3"/>
  <c r="D42" i="3"/>
  <c r="I42" i="3" s="1"/>
  <c r="D41" i="3"/>
  <c r="I41" i="3" s="1"/>
  <c r="I40" i="3"/>
  <c r="D44" i="3"/>
  <c r="I44" i="3" s="1"/>
  <c r="D17" i="3"/>
  <c r="I15" i="3"/>
  <c r="K15" i="3" s="1"/>
  <c r="K16" i="3" s="1"/>
  <c r="I46" i="3"/>
  <c r="D53" i="3"/>
  <c r="I53" i="3" s="1"/>
  <c r="D30" i="3"/>
  <c r="I29" i="3"/>
  <c r="D34" i="4" l="1"/>
  <c r="J34" i="4" s="1"/>
  <c r="K34" i="4" s="1"/>
  <c r="J31" i="4"/>
  <c r="K31" i="4" s="1"/>
  <c r="D19" i="4"/>
  <c r="J19" i="4" s="1"/>
  <c r="J18" i="4"/>
  <c r="N24" i="4"/>
  <c r="M24" i="4"/>
  <c r="N25" i="4"/>
  <c r="M25" i="4"/>
  <c r="K25" i="4"/>
  <c r="I30" i="3"/>
  <c r="J30" i="3" s="1"/>
  <c r="D33" i="3"/>
  <c r="I33" i="3" s="1"/>
  <c r="J33" i="3" s="1"/>
  <c r="J24" i="3"/>
  <c r="M24" i="3"/>
  <c r="L24" i="3"/>
  <c r="M23" i="3"/>
  <c r="L23" i="3"/>
  <c r="D18" i="3"/>
  <c r="I18" i="3" s="1"/>
  <c r="I17" i="3"/>
</calcChain>
</file>

<file path=xl/sharedStrings.xml><?xml version="1.0" encoding="utf-8"?>
<sst xmlns="http://schemas.openxmlformats.org/spreadsheetml/2006/main" count="1472" uniqueCount="675">
  <si>
    <t>MUNICIPIO DE PEDRO GOMES - MS</t>
  </si>
  <si>
    <t>BAIRRO: CENTRO -Rua Miranda e Rua Pernambuco Rua S. Sebastiao Rua Sto Antonio, Travessa Prof Zoraide, Rua Diamantino Pernambuco e Alagoas</t>
  </si>
  <si>
    <t>OBRA INFRAESTRUTURA URBANA -  IMPLANTAÇÃO DE PAVIMENTO ASFALTICO, RESTAURAÇAO, RECONSTRUÇAO E DRENAGEM DE AGUAS PLUVIAIS, EM PEDRO GOMES/MS</t>
  </si>
  <si>
    <t>SINAPI DEIURB 2024-01</t>
  </si>
  <si>
    <t>NUM</t>
  </si>
  <si>
    <r>
      <t xml:space="preserve">BDI </t>
    </r>
    <r>
      <rPr>
        <b/>
        <sz val="12"/>
        <color theme="0"/>
        <rFont val="Calibri"/>
        <family val="2"/>
      </rPr>
      <t>≠</t>
    </r>
  </si>
  <si>
    <t>ITEM</t>
  </si>
  <si>
    <t>CODIGO</t>
  </si>
  <si>
    <t>OBRA INFRAESTRUTURA URBANA - RESTAURAÇÃO FUNCIONAL E IMPLANTAÇÃO DE PAVIMENTO, EM PEDRO GOMES/MS</t>
  </si>
  <si>
    <t>DMT</t>
  </si>
  <si>
    <t>UNID</t>
  </si>
  <si>
    <t>QUANT.</t>
  </si>
  <si>
    <t>CUSTO UNIT. SEM DES</t>
  </si>
  <si>
    <t>CUSTO UNIT. DES</t>
  </si>
  <si>
    <t>BDI SEM DES</t>
  </si>
  <si>
    <t>BDI  DES</t>
  </si>
  <si>
    <t>PREÇO UNIT. SEM DES</t>
  </si>
  <si>
    <t>PREÇO UNIT.   DES</t>
  </si>
  <si>
    <t>TOTAL SEM DES</t>
  </si>
  <si>
    <t>TOTAL  DES</t>
  </si>
  <si>
    <t>01</t>
  </si>
  <si>
    <t>SERVIÇOS PRELIMINARES</t>
  </si>
  <si>
    <t>s</t>
  </si>
  <si>
    <t>01.01</t>
  </si>
  <si>
    <t>IUS0001</t>
  </si>
  <si>
    <t>N</t>
  </si>
  <si>
    <t>01.02</t>
  </si>
  <si>
    <t>104894</t>
  </si>
  <si>
    <t>01.03</t>
  </si>
  <si>
    <t>COMPOSIÇÃO</t>
  </si>
  <si>
    <t>Elaboração de estudos e projetos executivo de adequação de obras de reconstrução, restauração e  implantação de pavimento asflatico e drenagem de aguas pluviais  . Exclusive serviços topográficos e geotécnicos</t>
  </si>
  <si>
    <t>DV</t>
  </si>
  <si>
    <t>01.04</t>
  </si>
  <si>
    <t>IUSP0002</t>
  </si>
  <si>
    <t>01.05</t>
  </si>
  <si>
    <t>IUI00003</t>
  </si>
  <si>
    <t>01.06</t>
  </si>
  <si>
    <t>IUSP0004</t>
  </si>
  <si>
    <t>01.07</t>
  </si>
  <si>
    <t>01.08</t>
  </si>
  <si>
    <t>100718</t>
  </si>
  <si>
    <t>SUB TOTAL</t>
  </si>
  <si>
    <t>SUBTOTAL</t>
  </si>
  <si>
    <t>02</t>
  </si>
  <si>
    <t/>
  </si>
  <si>
    <t>MICRODRENAGEM - DRENAGEM DE AGUAS PLUVIAIS</t>
  </si>
  <si>
    <t>02.01</t>
  </si>
  <si>
    <t>101616</t>
  </si>
  <si>
    <t>02.02</t>
  </si>
  <si>
    <t>93369</t>
  </si>
  <si>
    <t>02.03</t>
  </si>
  <si>
    <t>102288</t>
  </si>
  <si>
    <t>02.04</t>
  </si>
  <si>
    <t>100974</t>
  </si>
  <si>
    <t>02.05</t>
  </si>
  <si>
    <t>100938</t>
  </si>
  <si>
    <t>02.06</t>
  </si>
  <si>
    <t>101573</t>
  </si>
  <si>
    <t>02.07</t>
  </si>
  <si>
    <t>92219</t>
  </si>
  <si>
    <t>02.08</t>
  </si>
  <si>
    <t>92221</t>
  </si>
  <si>
    <t>02.09</t>
  </si>
  <si>
    <t>100952</t>
  </si>
  <si>
    <t>02.10</t>
  </si>
  <si>
    <t>100953</t>
  </si>
  <si>
    <t>02.11</t>
  </si>
  <si>
    <t>102661</t>
  </si>
  <si>
    <t>02.12</t>
  </si>
  <si>
    <t>95876</t>
  </si>
  <si>
    <t>02.13</t>
  </si>
  <si>
    <t>93593</t>
  </si>
  <si>
    <t>02.14</t>
  </si>
  <si>
    <t>IUD20035</t>
  </si>
  <si>
    <t>02.15</t>
  </si>
  <si>
    <t>IUD20102</t>
  </si>
  <si>
    <t>02.16</t>
  </si>
  <si>
    <t>98051</t>
  </si>
  <si>
    <t>02.17</t>
  </si>
  <si>
    <t>IUD20032</t>
  </si>
  <si>
    <t>02.18</t>
  </si>
  <si>
    <t>IUD20031</t>
  </si>
  <si>
    <t>02.19</t>
  </si>
  <si>
    <t>IUD20036</t>
  </si>
  <si>
    <t>03</t>
  </si>
  <si>
    <t>IMPLANTAÇÃO DE  PAVIMENTO  - TERRAPLENAGEM E PAVIMENTAÇÃO ASFÁLTICA</t>
  </si>
  <si>
    <t>03.01</t>
  </si>
  <si>
    <t>IMPLANTAÇÃO DE PAVIMENTO - TERRAPLENAGEM E PAVIMENTAÇÃO ASFÁLTICA</t>
  </si>
  <si>
    <t>03.01.01</t>
  </si>
  <si>
    <t>iup30023</t>
  </si>
  <si>
    <t>03.01.02</t>
  </si>
  <si>
    <t>100973</t>
  </si>
  <si>
    <t>03.01.03</t>
  </si>
  <si>
    <t>95875</t>
  </si>
  <si>
    <t>03.01.04</t>
  </si>
  <si>
    <t>100574</t>
  </si>
  <si>
    <t>03.01.05</t>
  </si>
  <si>
    <t>100576</t>
  </si>
  <si>
    <t>03.01.06</t>
  </si>
  <si>
    <t>101768</t>
  </si>
  <si>
    <t>03.01.07</t>
  </si>
  <si>
    <t>03.01.08</t>
  </si>
  <si>
    <t>101124</t>
  </si>
  <si>
    <t>03.01.09</t>
  </si>
  <si>
    <t>03.01.10</t>
  </si>
  <si>
    <t>IUP30075</t>
  </si>
  <si>
    <t>03.01.11</t>
  </si>
  <si>
    <t>102333</t>
  </si>
  <si>
    <t>03.01.12</t>
  </si>
  <si>
    <t>95995</t>
  </si>
  <si>
    <t>03.01.13</t>
  </si>
  <si>
    <t>03.01.14</t>
  </si>
  <si>
    <t>03.01.15</t>
  </si>
  <si>
    <t>iup30001</t>
  </si>
  <si>
    <t>03.01.16</t>
  </si>
  <si>
    <t>iup30003</t>
  </si>
  <si>
    <t>03.01.17</t>
  </si>
  <si>
    <t>03.01.18</t>
  </si>
  <si>
    <t>95879</t>
  </si>
  <si>
    <t xml:space="preserve">SUB TOTAL </t>
  </si>
  <si>
    <t>04</t>
  </si>
  <si>
    <t xml:space="preserve"> RECONTRUÇÃO  DE PAVIMENTO - TERRAPLENAGEM E PAVIMENTAÇÃO ASFÁLTICA</t>
  </si>
  <si>
    <t>04.01</t>
  </si>
  <si>
    <t>IUP30023</t>
  </si>
  <si>
    <t>04.02</t>
  </si>
  <si>
    <t>04.03</t>
  </si>
  <si>
    <t>04.04</t>
  </si>
  <si>
    <t>04.05</t>
  </si>
  <si>
    <t>04.06</t>
  </si>
  <si>
    <t>04.07</t>
  </si>
  <si>
    <t>04.08</t>
  </si>
  <si>
    <t>04.09</t>
  </si>
  <si>
    <t>04.10</t>
  </si>
  <si>
    <t>04.11</t>
  </si>
  <si>
    <t>04.12</t>
  </si>
  <si>
    <t>04.13</t>
  </si>
  <si>
    <t>93596</t>
  </si>
  <si>
    <t>04.14</t>
  </si>
  <si>
    <t>95878</t>
  </si>
  <si>
    <t>04.15</t>
  </si>
  <si>
    <t>94287</t>
  </si>
  <si>
    <t>05</t>
  </si>
  <si>
    <t>RESTAURAÇÃO FUNCIONAL DO PAVIMENTO</t>
  </si>
  <si>
    <t>05.01</t>
  </si>
  <si>
    <t>REMENDO SUPERFICIAL</t>
  </si>
  <si>
    <t>05.01.01</t>
  </si>
  <si>
    <t>IUP30041</t>
  </si>
  <si>
    <t>05.01.02</t>
  </si>
  <si>
    <t>05.01.03</t>
  </si>
  <si>
    <t>93590</t>
  </si>
  <si>
    <t>05.01.04</t>
  </si>
  <si>
    <t>102330</t>
  </si>
  <si>
    <t>05.01.05</t>
  </si>
  <si>
    <t>102331</t>
  </si>
  <si>
    <t>05.01.06</t>
  </si>
  <si>
    <t>05.01.07</t>
  </si>
  <si>
    <t>05.02</t>
  </si>
  <si>
    <t>RECAPEAMENTO CBUQ (3,00 cm)</t>
  </si>
  <si>
    <t>05.02.01</t>
  </si>
  <si>
    <t>IUP30130</t>
  </si>
  <si>
    <t>05.02.02</t>
  </si>
  <si>
    <t>IUP30134</t>
  </si>
  <si>
    <t>05.02.03</t>
  </si>
  <si>
    <t>05.02.04</t>
  </si>
  <si>
    <t>05.02.05</t>
  </si>
  <si>
    <t>IUP30089</t>
  </si>
  <si>
    <t>05.02.06</t>
  </si>
  <si>
    <t>05.02.07</t>
  </si>
  <si>
    <t>SUB TOTAL DO ITEM 05</t>
  </si>
  <si>
    <t>06</t>
  </si>
  <si>
    <t>SERVIÇOS COMPLEMENTARES</t>
  </si>
  <si>
    <t>06.01</t>
  </si>
  <si>
    <t>DEMOLIÇÃO E RECONSTRUÇÃO DE MEIO FIO COM SARJETA</t>
  </si>
  <si>
    <t>06.01.01</t>
  </si>
  <si>
    <t>IUC10026</t>
  </si>
  <si>
    <t>06.01.02</t>
  </si>
  <si>
    <t>06.01.03</t>
  </si>
  <si>
    <t>06.01.04</t>
  </si>
  <si>
    <t>IUP30060</t>
  </si>
  <si>
    <t>06.01.05</t>
  </si>
  <si>
    <t>06.01.06</t>
  </si>
  <si>
    <t>95877</t>
  </si>
  <si>
    <t>06.01.07</t>
  </si>
  <si>
    <t>95427</t>
  </si>
  <si>
    <t>07</t>
  </si>
  <si>
    <t>SINALIZAÇÃO VIÁRIA</t>
  </si>
  <si>
    <t>07.01</t>
  </si>
  <si>
    <t>102509</t>
  </si>
  <si>
    <t>07.02</t>
  </si>
  <si>
    <t>102512</t>
  </si>
  <si>
    <t>07.03</t>
  </si>
  <si>
    <t>ius20016</t>
  </si>
  <si>
    <t>07.04</t>
  </si>
  <si>
    <t>IUS20005</t>
  </si>
  <si>
    <t>07.05</t>
  </si>
  <si>
    <t>IUS0025</t>
  </si>
  <si>
    <t>07.06</t>
  </si>
  <si>
    <t>IUS20003</t>
  </si>
  <si>
    <t>08</t>
  </si>
  <si>
    <t>MOBILIZAÇÃO E DESMOBILIZAÇÃO DE EQUIPAMENTOS</t>
  </si>
  <si>
    <t>08.01</t>
  </si>
  <si>
    <t>COMPOSIÇÀO</t>
  </si>
  <si>
    <t>MOBILIZAÇÃO DE EQUIPAMENTOS DE TERRAPLANAGEM E PAVIMENTAÇÃO</t>
  </si>
  <si>
    <t>ud</t>
  </si>
  <si>
    <t>08.02</t>
  </si>
  <si>
    <t>DESMOBILIZAÇÃO DE EQUIPAMENTOS DE TERRAPLANAGEM E PAVIMENTAÇÃO</t>
  </si>
  <si>
    <t>09</t>
  </si>
  <si>
    <t>ADMINISTRAÇÃO LOCAL DO CANTEIRO DA OBRA</t>
  </si>
  <si>
    <t>09.01</t>
  </si>
  <si>
    <t>90778</t>
  </si>
  <si>
    <t>09.02</t>
  </si>
  <si>
    <t>90781</t>
  </si>
  <si>
    <t>09.03</t>
  </si>
  <si>
    <t>88253</t>
  </si>
  <si>
    <t>09.04</t>
  </si>
  <si>
    <t>88321</t>
  </si>
  <si>
    <t>09.05</t>
  </si>
  <si>
    <t>90776</t>
  </si>
  <si>
    <t>09.06</t>
  </si>
  <si>
    <t>88249</t>
  </si>
  <si>
    <t>TOTAL GERAL</t>
  </si>
  <si>
    <t>TOTAL</t>
  </si>
  <si>
    <t>Placa de obra em chapa de aço galvanizado (REF 74209/001)</t>
  </si>
  <si>
    <t>m²</t>
  </si>
  <si>
    <t>COMPOSIÇÃO PARAMÉTRICA DE EXECUÇÃO DE ESCRITÓRIO EM CANTEIRO DE OBRAS, FORA DA PROJEÇÃO DA LAJE, EM CHAPA DE MADEIRA COMPENSADA, NÃO INCLUSO MOBILIÁRIO E EQUIPAMENTOS. AF_01/2024_PE</t>
  </si>
  <si>
    <t>M2</t>
  </si>
  <si>
    <t>1.192,63</t>
  </si>
  <si>
    <t>1.164,04</t>
  </si>
  <si>
    <t>Sinalização de transito - noturna (REF SINAPI 74221/001 - desc em abril de 2020)</t>
  </si>
  <si>
    <t>m</t>
  </si>
  <si>
    <t>Sinalização de advertência de obra com placa (fundo laranja) sobre cavalete, conforme ABNT-NBR-7678 - estrutura de madeira</t>
  </si>
  <si>
    <t>un</t>
  </si>
  <si>
    <t>Locação de uma unidade de banheiro químico (2,31x1,15x1,15)m  com uma higienização por semana, inclusive transporte, carga e descarga</t>
  </si>
  <si>
    <t>mês</t>
  </si>
  <si>
    <t xml:space="preserve">CONE DE SINALIZACAO EM PVC RIGIDO COM FAIXA REFLETIVA, H = 70 / 76 CM                                                                                                                                                                                                                                                                                                                                                                                                                                     </t>
  </si>
  <si>
    <t xml:space="preserve">UN    </t>
  </si>
  <si>
    <t>51,90</t>
  </si>
  <si>
    <t>COLOCAÇÃO DE FITA PROTETORA PARA PINTURA. AF_01/2020</t>
  </si>
  <si>
    <t>M</t>
  </si>
  <si>
    <t>1,32</t>
  </si>
  <si>
    <t>1,22</t>
  </si>
  <si>
    <t>PREPARO DE FUNDO DE VALA COM LARGURA MENOR QUE 1,5 M (ACERTO DO SOLO NATURAL). AF_08/2020</t>
  </si>
  <si>
    <t>5,84</t>
  </si>
  <si>
    <t>5,29</t>
  </si>
  <si>
    <t>REATERRO MECANIZADO DE VALA COM ESCAVADEIRA HIDRÁULICA (CAPACIDADE DA CAÇAMBA: 0,8 M³/POTÊNCIA: 111 HP), LARGURA 1,5 A 2,5 M, PROFUNDIDADE 1,5 A 3,0 M, COM SOLO (SEM SUBSTITUIÇÃO) DE 1ª CATEGORIA, COM COMPACTADOR DE SOLOS DE PERCUSSÃO. AF_08/2023</t>
  </si>
  <si>
    <t>M3</t>
  </si>
  <si>
    <t>15,82</t>
  </si>
  <si>
    <t>15,13</t>
  </si>
  <si>
    <t>ESCAVAÇÃO MECANIZADA DE VALA COM PROF. DE 3,0 M ATÉ 4,5 M (MÉDIA MONTANTE E JUSANTE/UMA COMPOSIÇÃO POR TRECHO), ESCAVADEIRA (1,2 M3), LARG. DE 1,5 M A 2,5 M, EM SOLO MOLE, EM LOCAIS COM ALTO NÍVEL DE INTERFERÊNCIA. AF_02/2021</t>
  </si>
  <si>
    <t>10,01</t>
  </si>
  <si>
    <t>9,73</t>
  </si>
  <si>
    <t>CARGA, MANOBRA E DESCARGA DE SOLOS E MATERIAIS GRANULARES EM CAMINHÃO BASCULANTE 10 M³ - CARGA COM PÁ CARREGADEIRA (CAÇAMBA DE 1,7 A 2,8 M³ / 128 HP) E DESCARGA LIVRE (UNIDADE: M3). AF_07/2020</t>
  </si>
  <si>
    <t>8,39</t>
  </si>
  <si>
    <t>8,26</t>
  </si>
  <si>
    <t>TRANSPORTE COM CAMINHÃO BASCULANTE DE 10 M³, EM VIA INTERNA (DENTRO DO CANTEIRO - UNIDADE: M3XKM). AF_07/2020</t>
  </si>
  <si>
    <t>M3XKM</t>
  </si>
  <si>
    <t>7,29</t>
  </si>
  <si>
    <t>7,19</t>
  </si>
  <si>
    <t>ESCORAMENTO DE VALA, TIPO PONTALETEAMENTO, COM PROFUNDIDADE DE 1,5 A 3,0 M, LARGURA MAIOR OU IGUAL A 1,5 M E MENOR QUE 2,5 M. AF_08/2020</t>
  </si>
  <si>
    <t>26,09</t>
  </si>
  <si>
    <t>24,29</t>
  </si>
  <si>
    <t>TUBO DE CONCRETO PARA REDES COLETORAS DE ÁGUAS PLUVIAIS, DIÂMETRO DE 400 MM, JUNTA RÍGIDA, INSTALADO EM LOCAL COM ALTO NÍVEL DE INTERFERÊNCIAS - FORNECIMENTO E ASSENTAMENTO. AF_12/2015</t>
  </si>
  <si>
    <t>190,29</t>
  </si>
  <si>
    <t>187,15</t>
  </si>
  <si>
    <t>TUBO DE CONCRETO PARA REDES COLETORAS DE ÁGUAS PLUVIAIS, DIÂMETRO DE 600 MM, JUNTA RÍGIDA, INSTALADO EM LOCAL COM ALTO NÍVEL DE INTERFERÊNCIAS - FORNECIMENTO E ASSENTAMENTO. AF_12/2015</t>
  </si>
  <si>
    <t>339,81</t>
  </si>
  <si>
    <t>335,29</t>
  </si>
  <si>
    <t>TRANSPORTE COM CAMINHÃO CARROCERIA COM GUINDAUTO (MUNCK),  MOMENTO MÁXIMO DE CARGA 11,7 TM, EM VIA URBANA PAVIMENTADA, DMT ATÉ 30KM (UNIDADE: TXKM). AF_07/2020</t>
  </si>
  <si>
    <t>TXKM</t>
  </si>
  <si>
    <t>2,76</t>
  </si>
  <si>
    <t>2,73</t>
  </si>
  <si>
    <t>TRANSPORTE COM CAMINHÃO CARROCERIA COM GUINDAUTO (MUNCK),  MOMENTO MÁXIMO DE CARGA 11,7 TM, EM VIA URBANA PAVIMENTADA, ADICIONAL PARA DMT EXCEDENTE A 30 KM (UNIDADE: TXKM). AF_07/2020</t>
  </si>
  <si>
    <t>1,09</t>
  </si>
  <si>
    <t>1,08</t>
  </si>
  <si>
    <t>DRENO SUBSUPERFICIAL (SEÇÃO 0,40 X 0,40 M), COM TUBO DE PEAD CORRUGADO PERFURADO, DN 100 MM, ENCHIMENTO COM AREIA. AF_07/2021</t>
  </si>
  <si>
    <t>35,06</t>
  </si>
  <si>
    <t>34,50</t>
  </si>
  <si>
    <t>TRANSPORTE COM CAMINHÃO BASCULANTE DE 14 M³, EM VIA URBANA PAVIMENTADA, DMT ATÉ 30 KM (UNIDADE: M3XKM). AF_07/2020</t>
  </si>
  <si>
    <t>2,11</t>
  </si>
  <si>
    <t>2,09</t>
  </si>
  <si>
    <t>TRANSPORTE COM CAMINHÃO BASCULANTE DE 14 M³, EM VIA URBANA PAVIMENTADA, ADICIONAL PARA DMT EXCEDENTE A 30 KM (UNIDADE: M3XKM). AF_07/2020</t>
  </si>
  <si>
    <t>0,85</t>
  </si>
  <si>
    <t>PV-1-Poço-de-visita 2,32x2,32m, em alv. de tij. com. de 1 vez ass. e rev. int. c/ arg. de cim/areia 1:3, last. brita 12cm, berço 18cm em conc. 1:4:8, laje 12cm em conc. arm. 15MPa, esc. marin. c/ CA-50 10mm, fix. c/ conc. 15MPa.</t>
  </si>
  <si>
    <t>Tampão ferro fundido p/ poço de visita, D400, carga maxima 40t, redondo 600mm - fornecimento e instalação e requadro em concreto fck 20MPa de 1,00x1,00x0,20m</t>
  </si>
  <si>
    <t>CHAMINÉ CIRCULAR PARA POÇO DE VISITA PARA ESGOTO, EM ALVENARIA COM TIJOLOS CERÂMICOS MACIÇOS, DIÂMETRO INTERNO = 0,6 M. AF_12/2020</t>
  </si>
  <si>
    <t>948,03</t>
  </si>
  <si>
    <t>905,34</t>
  </si>
  <si>
    <t>BLD-Boca-de-lobo dupla, em alv. de 1 vez em tij. com., ass. e rev. intern. c/ arg. de cim/areia 1:3, last. de conc. 1:4:8 c/ 10cm, conc. 15MPa p/ fix. das grelhas em f°f° tipo pesada e calçam. ao redor c/ 10cm de esp., incl. forma, escav. e reat. apiloado</t>
  </si>
  <si>
    <t>BLT-Boca-de-lobo tripla, em alv. de 1 vez em tij. com., ass. e rev. intern. c/ arg. de cim./areia 1:3, last. de conc. 1:4:8 c/ 10cm, conc. 15MPa p/ fix. das grelhas em f°f° tipo pesada e calçam. ao redor c/ 10cm de esp., incl. forma, escav. e reat.apiloado</t>
  </si>
  <si>
    <t>Dissipador de energia de impacto em concreto armado Tipo-01 vazão até 2m3/s</t>
  </si>
  <si>
    <t>Escavação mecânica de material 1­ª categoria, proveniente de corte do subleito (com motoniveladora 125 HP)</t>
  </si>
  <si>
    <t>m³</t>
  </si>
  <si>
    <t>CARGA, MANOBRA E DESCARGA DE SOLOS E MATERIAIS GRANULARES EM CAMINHÃO BASCULANTE 6 M³ - CARGA COM PÁ CARREGADEIRA (CAÇAMBA DE 1,7 A 2,8 M³ / 128 HP) E DESCARGA LIVRE (UNIDADE: M3). AF_07/2020</t>
  </si>
  <si>
    <t>8,65</t>
  </si>
  <si>
    <t>8,46</t>
  </si>
  <si>
    <t>TRANSPORTE COM CAMINHÃO BASCULANTE DE 10 M³, EM VIA URBANA PAVIMENTADA, DMT ATÉ 30 KM (UNIDADE: M3XKM). AF_07/2020</t>
  </si>
  <si>
    <t>2,41</t>
  </si>
  <si>
    <t>2,39</t>
  </si>
  <si>
    <t>ESPALHAMENTO DE MATERIAL COM TRATOR DE ESTEIRAS. AF_11/2019</t>
  </si>
  <si>
    <t>1,40</t>
  </si>
  <si>
    <t>1,36</t>
  </si>
  <si>
    <t>REGULARIZAÇÃO E COMPACTAÇÃO DE SUBLEITO DE SOLO  PREDOMINANTEMENTE ARGILOSO. AF_11/2019</t>
  </si>
  <si>
    <t>2,47</t>
  </si>
  <si>
    <t>2,36</t>
  </si>
  <si>
    <t>EXECUÇÃO E COMPACTAÇÃO DE BASE E OU SUB BASE PARA PAVIMENTAÇÃO DE SOLO ESTABILIZADO GRANULOMETRICAMENTE SEM MISTURA DE SOLOS - EXCLUSIVE SOLO, ESCAVAÇÃO, CARGA E TRANSPORTE. AF_11/2023</t>
  </si>
  <si>
    <t>23,88</t>
  </si>
  <si>
    <t>23,04</t>
  </si>
  <si>
    <t xml:space="preserve">CASCALHO DE CAVA                                                                                                                                                                                                                                                                                                                                                                                                                                                                                          </t>
  </si>
  <si>
    <t xml:space="preserve">M3    </t>
  </si>
  <si>
    <t>60,44</t>
  </si>
  <si>
    <t>ESCAVAÇÃO HORIZONTAL, INCLUINDO CARGA E DESCARGA EM SOLO DE 1A CATEGORIA COM TRATOR DE ESTEIRAS (100HP/LÂMINA: 2,19M3). AF_07/2020</t>
  </si>
  <si>
    <t>14,60</t>
  </si>
  <si>
    <t>14,28</t>
  </si>
  <si>
    <t>Execução de imprimação com emulsão asfáltica a base d'água.</t>
  </si>
  <si>
    <t>TRANSPORTE COM CAMINHÃO TANQUE DE TRANSPORTE DE MATERIAL ASFÁLTICO DE 20000 L, EM VIA URBANA PAVIMENTADA, ADICIONAL PARA DMT EXCEDENTE A 30 KM (UNIDADE: TXKM). AF_07/2020</t>
  </si>
  <si>
    <t>0,73</t>
  </si>
  <si>
    <t>0,72</t>
  </si>
  <si>
    <t>EXECUÇÃO DE PAVIMENTO COM APLICAÇÃO DE CONCRETO ASFÁLTICO, CAMADA DE ROLAMENTO - EXCLUSIVE CARGA E TRANSPORTE. AF_11/2019</t>
  </si>
  <si>
    <t>1.647,76</t>
  </si>
  <si>
    <t>1.643,61</t>
  </si>
  <si>
    <t>Meio-fio com sarjeta, concreto fck=20 MPa, seção 615 cm², moldado no local, inclusive escavação e pintura a cal em uma demão</t>
  </si>
  <si>
    <t>Tento  (acabamento de limpa-rodas), concreto fck = 15 MPa, seção 330 cm², moldado no local, inclusive escavação</t>
  </si>
  <si>
    <t>TRANSPORTE COM CAMINHÃO BASCULANTE DE 14 M³, EM VIA URBANA PAVIMENTADA, DMT ATÉ 30 KM (UNIDADE: TXKM). AF_07/2020</t>
  </si>
  <si>
    <t>1,43</t>
  </si>
  <si>
    <t>1,41</t>
  </si>
  <si>
    <t>TRANSPORTE COM CAMINHÃO BASCULANTE DE 10 M³, EM VIA URBANA PAVIMENTADA, ADICIONAL PARA DMT EXCEDENTE A 30 KM (UNIDADE: TXKM). AF_07/2020</t>
  </si>
  <si>
    <t>0,63</t>
  </si>
  <si>
    <t>TRANSPORTE COM CAMINHÃO BASCULANTE DE 10 M³, EM VIA URBANA PAVIMENTADA, DMT ATÉ 30 KM (UNIDADE: TXKM). AF_07/2020</t>
  </si>
  <si>
    <t>1,62</t>
  </si>
  <si>
    <t>1,61</t>
  </si>
  <si>
    <t>EXECUÇÃO DE SARJETA DE CONCRETO USINADO, MOLDADA  IN LOCO  EM TRECHO RETO, 30 CM BASE X 10 CM ALTURA. AF_01/2024</t>
  </si>
  <si>
    <t>34,68</t>
  </si>
  <si>
    <t>33,69</t>
  </si>
  <si>
    <t>Remendo Superficial / Tapa Buraco - (exclusive transporte de materiais de base e betuminosos)</t>
  </si>
  <si>
    <t>TRANSPORTE COM CAMINHÃO BASCULANTE DE 10 M³, EM VIA URBANA PAVIMENTADA, ADICIONAL PARA DMT EXCEDENTE A 30 KM (UNIDADE: M3XKM). AF_07/2020</t>
  </si>
  <si>
    <t>0,95</t>
  </si>
  <si>
    <t>0,94</t>
  </si>
  <si>
    <t>TRANSPORTE COM CAMINHÃO TANQUE DE TRANSPORTE DE MATERIAL ASFÁLTICO DE 30000 L, EM VIA URBANA PAVIMENTADA, DMT ATÉ 30KM (UNIDADE: TXKM). AF_07/2020</t>
  </si>
  <si>
    <t>1,39</t>
  </si>
  <si>
    <t>TRANSPORTE COM CAMINHÃO TANQUE DE TRANSPORTE DE MATERIAL ASFÁLTICO DE 30000 L, EM VIA URBANA PAVIMENTADA, ADICIONAL PARA DMT EXCEDENTE A 30 KM (UNIDADE: TXKM). AF_07/2020</t>
  </si>
  <si>
    <t>0,55</t>
  </si>
  <si>
    <t>0,54</t>
  </si>
  <si>
    <t>Limpeza Superficial de pavimento com minicarregadeira acoplada com vassoura mecanica REF SINAPI 96001</t>
  </si>
  <si>
    <t>Execução de pintura de ligação com emulsão asfáltica RR-2c, para o fechamento de valas. Af_12/2020</t>
  </si>
  <si>
    <t>Construção de pavimento com aplicação de concreto betuminoso usinado a quente (cbuq), camada de rolamento, com espessura de 3,0 cm - exclusive transporte. Ref. Cód Sinapi 95990.</t>
  </si>
  <si>
    <t>Demolição de concreto simples (Ref. Sinapi 73616)</t>
  </si>
  <si>
    <t>Sarjeta seção 547 cm² moldados in-loco, concreto fck=15mpa.</t>
  </si>
  <si>
    <t>TRANSPORTE COM CAMINHÃO BASCULANTE DE 18 M³, EM VIA URBANA PAVIMENTADA, DMT ATÉ 30 KM (UNIDADE: M3XKM). AF_07/2020</t>
  </si>
  <si>
    <t>1,81</t>
  </si>
  <si>
    <t>1,79</t>
  </si>
  <si>
    <t>TRANSPORTE COM CAMINHÃO BASCULANTE DE 18 M³, EM VIA URBANA PAVIMENTADA, ADICIONAL PARA DMT EXCEDENTE A 30 KM (UNIDADE: M3XKM). AF_07/2020</t>
  </si>
  <si>
    <t>0,74</t>
  </si>
  <si>
    <t>PINTURA DE FAIXA DE PEDESTRE OU ZEBRADA TINTA RETRORREFLETIVA A BASE DE RESINA ACRÍLICA COM MICROESFERAS DE VIDRO, E = 30 CM, APLICAÇÃO MANUAL. AF_05/2021</t>
  </si>
  <si>
    <t>23,55</t>
  </si>
  <si>
    <t>22,40</t>
  </si>
  <si>
    <t>PINTURA DE EIXO VIÁRIO SOBRE ASFALTO COM TINTA RETRORREFLETIVA A BASE DE RESINA ACRÍLICA COM MICROESFERAS DE VIDRO, APLICAÇÃO MECÂNICA COM DEMARCADORA AUTOPROPELIDA. AF_05/2021</t>
  </si>
  <si>
    <t>5,37</t>
  </si>
  <si>
    <t>5,16</t>
  </si>
  <si>
    <t>Placa de sinalização vertical totalmente refletiva, fornecimento e instalação. Exclusive poste (suporte)</t>
  </si>
  <si>
    <t>Confecção de suporte e travessa para placa de sinalização</t>
  </si>
  <si>
    <t>Placa esmaltada para identificação de Rua, dimensões 45x20 cm (REF SINAPI 73916/002)</t>
  </si>
  <si>
    <t>Confecção de suporte e travessa para placa de sinalização em madeira</t>
  </si>
  <si>
    <t>ENGENHEIRO CIVIL DE OBRA PLENO COM ENCARGOS COMPLEMENTARES</t>
  </si>
  <si>
    <t>H</t>
  </si>
  <si>
    <t>123,22</t>
  </si>
  <si>
    <t>107,16</t>
  </si>
  <si>
    <t>TOPOGRAFO COM ENCARGOS COMPLEMENTARES</t>
  </si>
  <si>
    <t>24,53</t>
  </si>
  <si>
    <t>21,56</t>
  </si>
  <si>
    <t>AUXILIAR DE TOPÓGRAFO COM ENCARGOS COMPLEMENTARES</t>
  </si>
  <si>
    <t>12,21</t>
  </si>
  <si>
    <t>10,88</t>
  </si>
  <si>
    <t>TÉCNICO DE LABORATÓRIO COM ENCARGOS COMPLEMENTARES</t>
  </si>
  <si>
    <t>30,38</t>
  </si>
  <si>
    <t>26,65</t>
  </si>
  <si>
    <t>ENCARREGADO GERAL COM ENCARGOS COMPLEMENTARES</t>
  </si>
  <si>
    <t>27,63</t>
  </si>
  <si>
    <t>24,33</t>
  </si>
  <si>
    <t>AUXILIAR DE LABORATÓRIO COM ENCARGOS COMPLEMENTARES</t>
  </si>
  <si>
    <t>25,60</t>
  </si>
  <si>
    <t>ESTADO DE MATO GROSSO DO SUL</t>
  </si>
  <si>
    <t>PREFEITURA MUNICIPAL DE PEDRO GOMES- MS</t>
  </si>
  <si>
    <t>CIDADE: PEDRO GOMES- MS</t>
  </si>
  <si>
    <t>LOCAL: RUA MIRANDA  (RUA BAHIA/RUA PERNAMBUCO) E RUA PERNAMBUCO (RUA CORUMBÁ/RUA MIRANDA)</t>
  </si>
  <si>
    <t xml:space="preserve">OBRA:IMPLANTAÇÃO  DE  PAVIMENTAÇÃO ASFÁLTICA RESTAURAÇAO RECONSTRUÇAO E DRENAGEM DE ÁGUAS PLUVIAIS </t>
  </si>
  <si>
    <t xml:space="preserve">       CRONOGRAMA FÍSICO FINANCEIRO</t>
  </si>
  <si>
    <t>ITEM:</t>
  </si>
  <si>
    <t>DISCRIMINAÇÃO:</t>
  </si>
  <si>
    <t>TOTAL DA</t>
  </si>
  <si>
    <t>%</t>
  </si>
  <si>
    <t>PRAZO DE EXECUÇÃO</t>
  </si>
  <si>
    <t>FASE</t>
  </si>
  <si>
    <t>30 DIAS</t>
  </si>
  <si>
    <t>60 DIAS</t>
  </si>
  <si>
    <t>90 DIAS</t>
  </si>
  <si>
    <t>120 DIAS</t>
  </si>
  <si>
    <t>150 DIAS</t>
  </si>
  <si>
    <t>180 DIAS</t>
  </si>
  <si>
    <t>210 DIAS</t>
  </si>
  <si>
    <t>240 dias</t>
  </si>
  <si>
    <t>1.0</t>
  </si>
  <si>
    <t>2.0</t>
  </si>
  <si>
    <t>3.0</t>
  </si>
  <si>
    <t>4.0</t>
  </si>
  <si>
    <t>5.0</t>
  </si>
  <si>
    <t>6.0</t>
  </si>
  <si>
    <t>7.0</t>
  </si>
  <si>
    <t>8.0</t>
  </si>
  <si>
    <t>9.0</t>
  </si>
  <si>
    <t>TOTAL SIMPLES</t>
  </si>
  <si>
    <t>TOTAL ACUMULADO</t>
  </si>
  <si>
    <t>PLANILHA DE QUANTIDADES DE
 SERVIÇOS DA PAVIMENTAÇÃO</t>
  </si>
  <si>
    <t>VIAS</t>
  </si>
  <si>
    <t>RUA SÃO SEBASTIAO (AV.  MANOEL MARAES JUNIOR/RUA STO ANTONIO)</t>
  </si>
  <si>
    <t xml:space="preserve">   TRAVESSA PROF  ZORAIDE</t>
  </si>
  <si>
    <t>RUA PERNAMBUCO (RUA CORUMBÁ/RUA MIRANDA) IMPLANTAÇÃO</t>
  </si>
  <si>
    <t>EXTENSÃO (m)</t>
  </si>
  <si>
    <t>DECLIVIDADE TRANSVERSAL DA PISTA  (SIMPLES ou DUPLA)</t>
  </si>
  <si>
    <t>DUPLA</t>
  </si>
  <si>
    <t>-</t>
  </si>
  <si>
    <t xml:space="preserve">LARGURA PISTA  (m) </t>
  </si>
  <si>
    <t>Nº DE RAIOS NO CRUZAMENTO (und)</t>
  </si>
  <si>
    <t>Nº DE RAIOS NO CANTEIRO(und)</t>
  </si>
  <si>
    <t>EXTENSÃO DO RAIO NO CRUZAMENTO (M)</t>
  </si>
  <si>
    <t>EXTENSÃO DO RAIO DO CANTEIRO (M)</t>
  </si>
  <si>
    <t>ÁREA MÉDIA CADA RAIO DO CRUZAMENTO (m²)</t>
  </si>
  <si>
    <t>ÁREA MÉDIA CADA RAIO DO CANTEIRO (m²)</t>
  </si>
  <si>
    <t>ÁREA TOTAL DE RAIOS (m²)</t>
  </si>
  <si>
    <t>REGULARIZAÇÃO</t>
  </si>
  <si>
    <t>LARGURA (m)</t>
  </si>
  <si>
    <t>ÁREA TOTAL (m²)</t>
  </si>
  <si>
    <t>SUB LEITO CORTE  (M)</t>
  </si>
  <si>
    <t>SUB LEITO ESPESSURA 30 CM - VOL.(M3)</t>
  </si>
  <si>
    <t>TRANSPORTE VOL. EMPOLADO (30%)</t>
  </si>
  <si>
    <t>MATERIAL</t>
  </si>
  <si>
    <t>CASCALHO</t>
  </si>
  <si>
    <t>BASE ESTABILIZADA</t>
  </si>
  <si>
    <t>ESPESSURA (cm)</t>
  </si>
  <si>
    <t>FATOR DE EMPOLAMENTO (%)</t>
  </si>
  <si>
    <t>VOLUME GEOMÉTRICO (m³)</t>
  </si>
  <si>
    <t>VOLUME EMPOLADO (m³)</t>
  </si>
  <si>
    <t>IMPRIMAÇÃO (PROJETO)</t>
  </si>
  <si>
    <t>ÁREA (m²)</t>
  </si>
  <si>
    <t>ASFALTO DILUÍDO CM-30 (T)</t>
  </si>
  <si>
    <t>CBUQ (PROJETO)</t>
  </si>
  <si>
    <t>CBUQ</t>
  </si>
  <si>
    <t>PESO TON/M3</t>
  </si>
  <si>
    <t xml:space="preserve"> TRANSPORTE (M³ X KM)</t>
  </si>
  <si>
    <t>OBRAS COMPLEMENTARES (PROJETO)</t>
  </si>
  <si>
    <t>MEIO FIO COM SARJETA (M)</t>
  </si>
  <si>
    <t>MEIO FIO (GUIA) (M)</t>
  </si>
  <si>
    <t>TENTO (M)</t>
  </si>
  <si>
    <t>TRANSPORTE DE BRITA PARA MEIO FIO E TENTO DMT=50 KM (M3 X Km)</t>
  </si>
  <si>
    <t>PASSEIO E ACESSIBILIDADE (PROJETO)</t>
  </si>
  <si>
    <t>PASSEIO (M2) (PROJETO)</t>
  </si>
  <si>
    <t>RAMPA (UD) = 8,67 M2</t>
  </si>
  <si>
    <t>LIMPEZA (M2)</t>
  </si>
  <si>
    <t>CARGA E TRANSPORTE DE MATERIAL INSERVIVEL EMPOLADO (30%) M3</t>
  </si>
  <si>
    <t>CORTE DE TERRENO (M3)</t>
  </si>
  <si>
    <t>ATERRO COM SOLO LOCAL (M3)</t>
  </si>
  <si>
    <t>ATERRO COM SOLO IMPORTADO (M3)</t>
  </si>
  <si>
    <t>TRANSPORTE DE BRITA PARA PASSEIO DMT=50 KM (m3 x Km)</t>
  </si>
  <si>
    <t>PREPARO MANUAL DO TERRENO M2</t>
  </si>
  <si>
    <t>PISO TÁTIL DIRECIONAL (M)</t>
  </si>
  <si>
    <t>PISO TÁTIL ALERTA (M)</t>
  </si>
  <si>
    <t>SINALIZAÇÃO HORIZONTAL MEC (M2)</t>
  </si>
  <si>
    <t>SINALIZAÇÃO HORIZONTAL MANUAL(M2)</t>
  </si>
  <si>
    <t>PLACA VIÁRIA (UD)</t>
  </si>
  <si>
    <t>PLACA COM NOME DE VIAS (UD)</t>
  </si>
  <si>
    <t>PISO TATIL (PROJETO) M</t>
  </si>
  <si>
    <t>DRENO (M) EM DIVERSAS RUAS =710,00 M</t>
  </si>
  <si>
    <t>EXTENSÃO M</t>
  </si>
  <si>
    <t>CONSUMO DE VOLUME BRITA/ M3</t>
  </si>
  <si>
    <t>DMT - KM</t>
  </si>
  <si>
    <t>TRANSPORTE M3 X KM EMPOLADO</t>
  </si>
  <si>
    <t>CONSUMO DE VOLUME AREIA/M</t>
  </si>
  <si>
    <t>DMT KM</t>
  </si>
  <si>
    <t>TRANPORTE M3 X KM EMPOLADO</t>
  </si>
  <si>
    <t>OBSERVAÇÕES</t>
  </si>
  <si>
    <t>MOBILIZAÇÀO E DESMOBILIZAÇÃO DE EQUIPAMENTOS</t>
  </si>
  <si>
    <t>MOBILIZAÇÃO INFRA</t>
  </si>
  <si>
    <t>PATROL,TRATOR C/ GRADE,PÁ,3 ROLOS, ESPAGIDOR, PIPA VIBRO,</t>
  </si>
  <si>
    <t>PASSEIO</t>
  </si>
  <si>
    <t>PISO TÁTIL DIRECIONAL (UD)</t>
  </si>
  <si>
    <t>PISO TÁTIL ALERTA (UD)</t>
  </si>
  <si>
    <t xml:space="preserve">DESMOBILIZAÇÃO INFRA </t>
  </si>
  <si>
    <t>PATROL,TRATOR C/ GRADE,PÁ,3 BASCULANTE,3 ROLOS, ESPAGIDOR, PIPA VIBRO,</t>
  </si>
  <si>
    <t>MOBILIZA DRENAGEM</t>
  </si>
  <si>
    <t>ESCAVADEIRA, PÁ. 2 BASCULANTES</t>
  </si>
  <si>
    <t>DESMOBILIZAÇÀO DRENAGEM</t>
  </si>
  <si>
    <t xml:space="preserve">MOBILIZAÇÃO OUTROS </t>
  </si>
  <si>
    <t>FERRAMENTAIS, 2 BOBI</t>
  </si>
  <si>
    <t>DESMOBILIZAÇÃO OUTROS</t>
  </si>
  <si>
    <r>
      <rPr>
        <b/>
        <sz val="10"/>
        <color theme="0"/>
        <rFont val="Arial"/>
        <family val="2"/>
      </rPr>
      <t xml:space="preserve">AV MIRANDA </t>
    </r>
    <r>
      <rPr>
        <sz val="8"/>
        <color theme="0"/>
        <rFont val="Arial"/>
        <family val="2"/>
      </rPr>
      <t>(RUA BAHIA/RUA PERNAMBUCO) IMPLANTAÇÃO</t>
    </r>
  </si>
  <si>
    <r>
      <t xml:space="preserve">RUA SANTO ANTONIO </t>
    </r>
    <r>
      <rPr>
        <sz val="8"/>
        <color theme="0"/>
        <rFont val="Arial"/>
        <family val="2"/>
      </rPr>
      <t>(RUA MIRANDA/RUA SÃO SEBASTIAO)</t>
    </r>
  </si>
  <si>
    <t>SIMPLES</t>
  </si>
  <si>
    <t>BRITA</t>
  </si>
  <si>
    <t>SOLO</t>
  </si>
  <si>
    <t>DRENO</t>
  </si>
  <si>
    <t>CONSUMO DE BRITA/M</t>
  </si>
  <si>
    <t>TRANSPORTE ATE 30 KM</t>
  </si>
  <si>
    <t>TRANSPORTE EXCEDENTE A 30 KM</t>
  </si>
  <si>
    <r>
      <t>RUA VALDEMIR ASSIS GRACA</t>
    </r>
    <r>
      <rPr>
        <b/>
        <sz val="7"/>
        <rFont val="Arial"/>
        <family val="2"/>
      </rPr>
      <t xml:space="preserve"> (AV. Diva A.Azambuja/Rua Minas Gerais)</t>
    </r>
  </si>
  <si>
    <t>TRAVESSA DJALMA GONÇALVES</t>
  </si>
  <si>
    <t xml:space="preserve">RUA ALAGOAS </t>
  </si>
  <si>
    <t>VALA NA RUA ALAGOAS</t>
  </si>
  <si>
    <t>RUA ELIZEU(Av. Maicon de O. Feitosa/av. Diva A. Azambuja)</t>
  </si>
  <si>
    <t xml:space="preserve"> RESTAURAÇÃO</t>
  </si>
  <si>
    <t>RECONSTRUÇÃO</t>
  </si>
  <si>
    <t>IMPRIMAÇÃO (PROJETO) E PINTURA DE LIGAÇÃO</t>
  </si>
  <si>
    <t>IMPRIMAÇÃO</t>
  </si>
  <si>
    <t>PINT,DE LIGAÇÃO</t>
  </si>
  <si>
    <t xml:space="preserve"> TRANSPORTE (T X KM)</t>
  </si>
  <si>
    <t>SARJETA DE CONCRETO USINADO, MOLDADA  IN LOCO  EM TRECHO RETO, 30 CM BASE X 10 CM ALTURA (M)</t>
  </si>
  <si>
    <t>RUA MANOEL MACEDO DE OLIVEIRA E INTERLIGAÇÃO COM A BL</t>
  </si>
  <si>
    <t>TRECHO</t>
  </si>
  <si>
    <t>COMPR.</t>
  </si>
  <si>
    <t>AREA</t>
  </si>
  <si>
    <t>TC</t>
  </si>
  <si>
    <t>TR</t>
  </si>
  <si>
    <t>i</t>
  </si>
  <si>
    <t>VAZÃO</t>
  </si>
  <si>
    <t>DIAM.</t>
  </si>
  <si>
    <t>FH</t>
  </si>
  <si>
    <t>H/D</t>
  </si>
  <si>
    <t>RH/D</t>
  </si>
  <si>
    <t>TIR. LIQ.</t>
  </si>
  <si>
    <t>COTAS</t>
  </si>
  <si>
    <t>DECL</t>
  </si>
  <si>
    <t>VELOC.</t>
  </si>
  <si>
    <t>TC GAL.</t>
  </si>
  <si>
    <t>VAZÃO
PROJ.</t>
  </si>
  <si>
    <t>DECISÃO</t>
  </si>
  <si>
    <t>PROFUNDIDADE DA GAL. (MONT.)</t>
  </si>
  <si>
    <t>PROFUNDIDADE DA GAL. (JUS.)</t>
  </si>
  <si>
    <t>PROF. MIN.</t>
  </si>
  <si>
    <t>iminim</t>
  </si>
  <si>
    <t>comp tub</t>
  </si>
  <si>
    <t>UNIT.</t>
  </si>
  <si>
    <t>ACUMUL.</t>
  </si>
  <si>
    <t>T. MONT.</t>
  </si>
  <si>
    <t>T. JUS.</t>
  </si>
  <si>
    <t>G. MONT.</t>
  </si>
  <si>
    <t>G. JUS.</t>
  </si>
  <si>
    <t>ha</t>
  </si>
  <si>
    <t>min</t>
  </si>
  <si>
    <t>ano</t>
  </si>
  <si>
    <t>l/s/ha</t>
  </si>
  <si>
    <t>l/s</t>
  </si>
  <si>
    <t>m/s</t>
  </si>
  <si>
    <t>min.</t>
  </si>
  <si>
    <t>GALERIA</t>
  </si>
  <si>
    <t>1A</t>
  </si>
  <si>
    <t>2A</t>
  </si>
  <si>
    <t>1</t>
  </si>
  <si>
    <t>2</t>
  </si>
  <si>
    <t>3</t>
  </si>
  <si>
    <t>Tub.  lig.</t>
  </si>
  <si>
    <t xml:space="preserve"> </t>
  </si>
  <si>
    <t>nQ</t>
  </si>
  <si>
    <t>LARGURA DA SEÇÃO DO CANAL</t>
  </si>
  <si>
    <t>ALTURA da</t>
  </si>
  <si>
    <t>SEÇÃO</t>
  </si>
  <si>
    <t>COTA da</t>
  </si>
  <si>
    <t>COTA do FUNDO DO CANAL (jus.)</t>
  </si>
  <si>
    <t>PROFUNDI-DADE de ESCAVAÇÃO</t>
  </si>
  <si>
    <t>PROF. GAL.</t>
  </si>
  <si>
    <t>PROF. MED</t>
  </si>
  <si>
    <t>FORMULA</t>
  </si>
  <si>
    <t>LÂMINA</t>
  </si>
  <si>
    <t>LAM LIQ</t>
  </si>
  <si>
    <t>LAMINA</t>
  </si>
  <si>
    <t>i^0,5</t>
  </si>
  <si>
    <r>
      <t>m</t>
    </r>
    <r>
      <rPr>
        <b/>
        <vertAlign val="superscript"/>
        <sz val="8"/>
        <rFont val="Arial"/>
        <family val="2"/>
      </rPr>
      <t>2</t>
    </r>
  </si>
  <si>
    <t>JUSANTE</t>
  </si>
  <si>
    <t>25</t>
  </si>
  <si>
    <t>26</t>
  </si>
  <si>
    <t>27</t>
  </si>
  <si>
    <t>28</t>
  </si>
  <si>
    <t>29</t>
  </si>
  <si>
    <t>30</t>
  </si>
  <si>
    <t>31</t>
  </si>
  <si>
    <t>31A</t>
  </si>
  <si>
    <t>32</t>
  </si>
  <si>
    <t>33</t>
  </si>
  <si>
    <t>34</t>
  </si>
  <si>
    <t>35</t>
  </si>
  <si>
    <t>36</t>
  </si>
  <si>
    <t>37</t>
  </si>
  <si>
    <t>38</t>
  </si>
  <si>
    <t>39</t>
  </si>
  <si>
    <t>40</t>
  </si>
  <si>
    <t>41</t>
  </si>
  <si>
    <t>42</t>
  </si>
  <si>
    <t>43</t>
  </si>
  <si>
    <t>44</t>
  </si>
  <si>
    <t>45</t>
  </si>
  <si>
    <t>46</t>
  </si>
  <si>
    <t>Tub de lig.</t>
  </si>
  <si>
    <t>4</t>
  </si>
  <si>
    <t>5</t>
  </si>
  <si>
    <t>6</t>
  </si>
  <si>
    <t>7</t>
  </si>
  <si>
    <t>8</t>
  </si>
  <si>
    <t>9</t>
  </si>
  <si>
    <t>10</t>
  </si>
  <si>
    <t>11</t>
  </si>
  <si>
    <t>OK!</t>
  </si>
  <si>
    <t>PLANILHA DE QUANTIDADES DE SERVIÇOS DA TERRAPLENAGEM DRENAGEM</t>
  </si>
  <si>
    <t>TRECHOS</t>
  </si>
  <si>
    <t>UND</t>
  </si>
  <si>
    <t>BIGODE</t>
  </si>
  <si>
    <t>TOTAL DN</t>
  </si>
  <si>
    <t>EXTENSÃO(M)</t>
  </si>
  <si>
    <t>Diâmetro</t>
  </si>
  <si>
    <t>Peso linear (tf/m)</t>
  </si>
  <si>
    <t>EXTENSÃO</t>
  </si>
  <si>
    <t>TUBULAÇÃO</t>
  </si>
  <si>
    <t>Nº LINHAS</t>
  </si>
  <si>
    <t>und</t>
  </si>
  <si>
    <t>DIÂMETRO NOMINAL</t>
  </si>
  <si>
    <t>mm</t>
  </si>
  <si>
    <t>POÇO DE VISITA -PS-1 / PA-1 / PA-2 / PVC</t>
  </si>
  <si>
    <t>PS-01</t>
  </si>
  <si>
    <t>PRANCHA PROJETO - BLS</t>
  </si>
  <si>
    <t>PRANCHA PROJETO - BLD</t>
  </si>
  <si>
    <t>BLT</t>
  </si>
  <si>
    <t>TRANSP DE BRITA PV,BL</t>
  </si>
  <si>
    <t>DISSIPADOR TIPO BBTC600</t>
  </si>
  <si>
    <t>PROFUNDIDADE DA LINHA D'ÁGUA</t>
  </si>
  <si>
    <t>MONTANTE</t>
  </si>
  <si>
    <t>ESPESSURA LASTRO - BASE DA GALERIA (se for o caso)</t>
  </si>
  <si>
    <t>INCLINAÇÃO TALUDE - 1:(V)</t>
  </si>
  <si>
    <t>PROFUNDIDADE DA VALA</t>
  </si>
  <si>
    <t>MÉDIA ENTRE MONTANTE E JUSANTE</t>
  </si>
  <si>
    <t>TOTAL (MÉDIA + BOLSA + LASTRO)</t>
  </si>
  <si>
    <t>LARGURA DA VALA</t>
  </si>
  <si>
    <t>INFERIOR (BASE DA VALA)</t>
  </si>
  <si>
    <t>SUPERIOR (TOPO DA VALA)</t>
  </si>
  <si>
    <t>ESCAVAÇÃO 
MECÂNICA</t>
  </si>
  <si>
    <t>0,00 &lt; PROF ≤ 1,50 (0,00 &lt; LARG  ≤ 0,80)</t>
  </si>
  <si>
    <t>0,00 &lt; PROF ≤ 1,50 (0,80 &lt; LARG ≤ 1,50)</t>
  </si>
  <si>
    <t>0,00 &lt; PROF ≤ 1,50 (1,50 &lt; LARG ≤ 2,50)</t>
  </si>
  <si>
    <t>1,50 &lt; PROF ≤ 3,00 (0,00 &lt; LARG  ≤ 0,80)</t>
  </si>
  <si>
    <t>1,50 &lt; PROF ≤ 3,00 (0,80 &lt; LARG ≤ 1,50)</t>
  </si>
  <si>
    <t>1,50 &lt; PROF ≤ 3,00 (1,50 &lt; LARG ≤ 2,50)</t>
  </si>
  <si>
    <t>3,00 &lt; PROF ≤ 4,50 (0,00 &lt; LARG  ≤ 0,80)</t>
  </si>
  <si>
    <t>3,00 &lt; PROF ≤ 4,50 (0,80 &lt; LARG ≤ 1,50)</t>
  </si>
  <si>
    <t>3,00 &lt; PROF ≤ 4,50 (1,50 &lt; LARG ≤ 2,50)</t>
  </si>
  <si>
    <t>4,50 &lt; PROF ≤ 6,00 (0,00 &lt; LARG  ≤ 0,80)</t>
  </si>
  <si>
    <t>4,50 &lt; PROF ≤ 6,00 (0,80 &lt; LARG ≤ 1,50)</t>
  </si>
  <si>
    <t>4,50 &lt; PROF ≤ 6,00 (1,50 &lt; LARG ≤ 2,50)</t>
  </si>
  <si>
    <t>ESCAVAÇÃO MANUAL (10% DA ESCAVAÇÃO MECÂNICA)</t>
  </si>
  <si>
    <t>BOTA-FORA</t>
  </si>
  <si>
    <t>TUBO / GALERIA (SEÇÃO EXTERNA)</t>
  </si>
  <si>
    <t>TAXA DE MATERIAL INSERVÍVEL</t>
  </si>
  <si>
    <t>VOLUME INSERVÍVEL</t>
  </si>
  <si>
    <t>ESCORAMENTO
(2 x Prof x Ext)</t>
  </si>
  <si>
    <t>0,00 &lt; PROF ≤ 1,50 (0,00 &lt; LARG  ≤ 1,50)</t>
  </si>
  <si>
    <t>1,50 &lt; PROF ≤ 3,00 (0,00 &lt; LARG  ≤ 1,50)</t>
  </si>
  <si>
    <t>3,00 &lt; PROF ≤ 4,50 (0,00 &lt; LARG  ≤ 1,50)</t>
  </si>
  <si>
    <t>PREPARO DE FUNDO DA VALA</t>
  </si>
  <si>
    <t>LARG. DA BASE &lt; 1,50m</t>
  </si>
  <si>
    <t>LARG. DA BASE ≥ 1,50m</t>
  </si>
  <si>
    <t>LASTRO COM PEDRA DE MÃO COM PREPARO DE FUNDO DE VALA (BASE DA GALERIA)
(se for o caso) DISSIPADOR</t>
  </si>
  <si>
    <t>SOLO LOCAL</t>
  </si>
  <si>
    <t>VOLUME GEOMÉTRICO (BASE &lt; 1,50m)</t>
  </si>
  <si>
    <t>VOLUME GEOMÉTRICO (BASE ≥ 1,50m)</t>
  </si>
  <si>
    <t>TAXA DE EMPOLAMENTO MATER. DA BASE</t>
  </si>
  <si>
    <t>VOLUME EMPOLADO</t>
  </si>
  <si>
    <t>DRENO (brita)</t>
  </si>
  <si>
    <t>REATERRO</t>
  </si>
  <si>
    <t>TRANSPORTE DO TUBO</t>
  </si>
  <si>
    <t>T</t>
  </si>
  <si>
    <t>OBSERVAÇÃO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</si>
</sst>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0.000"/>
    <numFmt numFmtId="165" formatCode="_(* #,##0.000_);_(* \(#,##0.000\);_(* &quot;-&quot;??_);_(@_)"/>
    <numFmt numFmtId="166" formatCode="General_)"/>
    <numFmt numFmtId="167" formatCode="_(* #,##0.00_);_(* \(#,##0.00\);_(* &quot;-&quot;??_);_(@_)"/>
    <numFmt numFmtId="168" formatCode="0.000000%"/>
    <numFmt numFmtId="169" formatCode="#,##0.00_);\(#,##0.00\)"/>
    <numFmt numFmtId="170" formatCode="#,##0_);\(#,##0\)"/>
    <numFmt numFmtId="171" formatCode="#,##0.000_);\(#,##0.000\)"/>
    <numFmt numFmtId="172" formatCode="#,##0.00_ ;\-#,##0.00\ "/>
    <numFmt numFmtId="173" formatCode="0.0000"/>
    <numFmt numFmtId="174" formatCode="#,##0.000;\-#,##0.000"/>
  </numFmts>
  <fonts count="47">
    <font>
      <sz val="11"/>
      <color theme="1"/>
      <name val="Calibri"/>
      <family val="2"/>
      <scheme val="minor"/>
    </font>
    <font>
      <sz val="11"/>
      <color theme="1"/>
      <name val="Calibri"/>
      <family val="2"/>
      <scheme val="minor"/>
    </font>
    <font>
      <sz val="11"/>
      <color rgb="FFFF0000"/>
      <name val="Calibri"/>
      <family val="2"/>
      <scheme val="minor"/>
    </font>
    <font>
      <sz val="12"/>
      <name val="Calibri"/>
      <family val="2"/>
      <scheme val="minor"/>
    </font>
    <font>
      <b/>
      <sz val="12"/>
      <name val="Calibri"/>
      <family val="2"/>
      <scheme val="minor"/>
    </font>
    <font>
      <b/>
      <sz val="12"/>
      <color theme="0"/>
      <name val="Calibri"/>
      <family val="2"/>
      <scheme val="minor"/>
    </font>
    <font>
      <b/>
      <sz val="12"/>
      <color theme="0"/>
      <name val="Calibri"/>
      <family val="2"/>
    </font>
    <font>
      <sz val="12"/>
      <name val="Heveltica"/>
    </font>
    <font>
      <sz val="12"/>
      <name val="Arial"/>
      <family val="2"/>
    </font>
    <font>
      <sz val="10"/>
      <name val="Arial"/>
      <family val="2"/>
    </font>
    <font>
      <sz val="12"/>
      <color theme="1"/>
      <name val="Calibri"/>
      <family val="2"/>
      <scheme val="minor"/>
    </font>
    <font>
      <sz val="12"/>
      <name val="Courier New"/>
      <family val="3"/>
    </font>
    <font>
      <sz val="12"/>
      <color rgb="FFFF0000"/>
      <name val="Calibri"/>
      <family val="2"/>
      <scheme val="minor"/>
    </font>
    <font>
      <b/>
      <sz val="12"/>
      <name val="Arial"/>
      <family val="2"/>
    </font>
    <font>
      <sz val="10"/>
      <name val="Arial"/>
    </font>
    <font>
      <i/>
      <sz val="10"/>
      <name val="Arial"/>
      <family val="2"/>
    </font>
    <font>
      <sz val="11"/>
      <name val="Arial"/>
      <family val="2"/>
    </font>
    <font>
      <sz val="18"/>
      <name val="Courier"/>
      <family val="3"/>
    </font>
    <font>
      <b/>
      <sz val="11"/>
      <color indexed="8"/>
      <name val="Arial"/>
      <family val="2"/>
    </font>
    <font>
      <b/>
      <i/>
      <sz val="14"/>
      <name val="Arial"/>
      <family val="2"/>
    </font>
    <font>
      <b/>
      <sz val="11"/>
      <name val="Arial"/>
      <family val="2"/>
    </font>
    <font>
      <sz val="9"/>
      <name val="Arial"/>
      <family val="2"/>
    </font>
    <font>
      <b/>
      <sz val="10"/>
      <name val="Arial"/>
      <family val="2"/>
    </font>
    <font>
      <b/>
      <i/>
      <sz val="11"/>
      <name val="Arial"/>
      <family val="2"/>
    </font>
    <font>
      <sz val="8"/>
      <name val="Arial"/>
      <family val="2"/>
    </font>
    <font>
      <b/>
      <sz val="15"/>
      <name val="Arial"/>
      <family val="2"/>
    </font>
    <font>
      <sz val="10"/>
      <color theme="0"/>
      <name val="Arial"/>
      <family val="2"/>
    </font>
    <font>
      <b/>
      <sz val="10"/>
      <color theme="0"/>
      <name val="Arial"/>
      <family val="2"/>
    </font>
    <font>
      <sz val="8"/>
      <color theme="0"/>
      <name val="Arial"/>
      <family val="2"/>
    </font>
    <font>
      <b/>
      <sz val="9"/>
      <color theme="0"/>
      <name val="Arial"/>
      <family val="2"/>
    </font>
    <font>
      <b/>
      <sz val="8"/>
      <name val="Arial"/>
      <family val="2"/>
    </font>
    <font>
      <i/>
      <sz val="8"/>
      <name val="Arial"/>
      <family val="2"/>
    </font>
    <font>
      <sz val="10"/>
      <color rgb="FFFF0000"/>
      <name val="Arial"/>
      <family val="2"/>
    </font>
    <font>
      <b/>
      <sz val="7"/>
      <name val="Arial"/>
      <family val="2"/>
    </font>
    <font>
      <b/>
      <sz val="9"/>
      <name val="Arial"/>
      <family val="2"/>
    </font>
    <font>
      <sz val="9"/>
      <color theme="0"/>
      <name val="Arial"/>
      <family val="2"/>
    </font>
    <font>
      <b/>
      <sz val="6"/>
      <name val="Arial"/>
      <family val="2"/>
    </font>
    <font>
      <sz val="7"/>
      <name val="Arial"/>
      <family val="2"/>
    </font>
    <font>
      <b/>
      <sz val="8"/>
      <color rgb="FFFF0000"/>
      <name val="Arial"/>
      <family val="2"/>
    </font>
    <font>
      <sz val="8"/>
      <color rgb="FFFF0000"/>
      <name val="Arial"/>
      <family val="2"/>
    </font>
    <font>
      <b/>
      <u/>
      <sz val="8"/>
      <name val="Arial"/>
      <family val="2"/>
    </font>
    <font>
      <u/>
      <sz val="10"/>
      <name val="Arial"/>
      <family val="2"/>
    </font>
    <font>
      <b/>
      <vertAlign val="superscript"/>
      <sz val="10"/>
      <name val="Arial"/>
      <family val="2"/>
    </font>
    <font>
      <b/>
      <vertAlign val="superscript"/>
      <sz val="8"/>
      <name val="Arial"/>
      <family val="2"/>
    </font>
    <font>
      <b/>
      <sz val="15"/>
      <color theme="0"/>
      <name val="Arial"/>
      <family val="2"/>
    </font>
    <font>
      <b/>
      <sz val="11"/>
      <color theme="0"/>
      <name val="Arial"/>
      <family val="2"/>
    </font>
    <font>
      <u/>
      <sz val="10"/>
      <color theme="10"/>
      <name val="Courier"/>
      <family val="3"/>
    </font>
  </fonts>
  <fills count="24">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theme="3"/>
        <bgColor indexed="64"/>
      </patternFill>
    </fill>
    <fill>
      <patternFill patternType="solid">
        <fgColor theme="0" tint="-0.249977111117893"/>
        <bgColor indexed="64"/>
      </patternFill>
    </fill>
    <fill>
      <patternFill patternType="solid">
        <fgColor theme="9" tint="0.79998168889431442"/>
        <bgColor indexed="64"/>
      </patternFill>
    </fill>
    <fill>
      <patternFill patternType="gray125">
        <bgColor theme="9" tint="0.79998168889431442"/>
      </patternFill>
    </fill>
    <fill>
      <patternFill patternType="gray125">
        <bgColor theme="5" tint="0.79998168889431442"/>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indexed="9"/>
        <bgColor indexed="64"/>
      </patternFill>
    </fill>
    <fill>
      <patternFill patternType="solid">
        <fgColor rgb="FFFFFF99"/>
        <bgColor indexed="64"/>
      </patternFill>
    </fill>
    <fill>
      <patternFill patternType="solid">
        <fgColor theme="0" tint="-0.499984740745262"/>
        <bgColor indexed="64"/>
      </patternFill>
    </fill>
  </fills>
  <borders count="17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auto="1"/>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top style="medium">
        <color auto="1"/>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right style="thin">
        <color indexed="64"/>
      </right>
      <top/>
      <bottom style="medium">
        <color indexed="64"/>
      </bottom>
      <diagonal/>
    </border>
    <border>
      <left style="thick">
        <color indexed="64"/>
      </left>
      <right style="thick">
        <color indexed="64"/>
      </right>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ck">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style="thin">
        <color indexed="64"/>
      </right>
      <top style="dotted">
        <color indexed="64"/>
      </top>
      <bottom/>
      <diagonal/>
    </border>
    <border>
      <left/>
      <right style="thick">
        <color indexed="64"/>
      </right>
      <top style="dotted">
        <color indexed="64"/>
      </top>
      <bottom/>
      <diagonal/>
    </border>
    <border>
      <left style="thin">
        <color indexed="64"/>
      </left>
      <right style="thin">
        <color indexed="64"/>
      </right>
      <top style="dotted">
        <color indexed="64"/>
      </top>
      <bottom/>
      <diagonal/>
    </border>
    <border>
      <left style="thick">
        <color indexed="64"/>
      </left>
      <right/>
      <top style="thin">
        <color indexed="64"/>
      </top>
      <bottom/>
      <diagonal/>
    </border>
    <border>
      <left style="thick">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auto="1"/>
      </top>
      <bottom style="thin">
        <color auto="1"/>
      </bottom>
      <diagonal/>
    </border>
    <border>
      <left style="thin">
        <color indexed="64"/>
      </left>
      <right style="thick">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top/>
      <bottom/>
      <diagonal/>
    </border>
    <border>
      <left/>
      <right style="thick">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style="thick">
        <color indexed="64"/>
      </right>
      <top/>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auto="1"/>
      </left>
      <right style="hair">
        <color auto="1"/>
      </right>
      <top/>
      <bottom style="hair">
        <color auto="1"/>
      </bottom>
      <diagonal/>
    </border>
    <border>
      <left style="thin">
        <color indexed="64"/>
      </left>
      <right style="thin">
        <color indexed="64"/>
      </right>
      <top/>
      <bottom style="thick">
        <color indexed="64"/>
      </bottom>
      <diagonal/>
    </border>
    <border>
      <left/>
      <right/>
      <top style="thick">
        <color indexed="64"/>
      </top>
      <bottom/>
      <diagonal/>
    </border>
    <border>
      <left style="medium">
        <color indexed="64"/>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style="medium">
        <color indexed="64"/>
      </right>
      <top style="thin">
        <color auto="1"/>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ck">
        <color indexed="64"/>
      </left>
      <right/>
      <top style="thick">
        <color indexed="64"/>
      </top>
      <bottom/>
      <diagonal/>
    </border>
    <border>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ck">
        <color indexed="64"/>
      </right>
      <top style="medium">
        <color indexed="64"/>
      </top>
      <bottom style="dotted">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ck">
        <color indexed="64"/>
      </right>
      <top style="dotted">
        <color indexed="64"/>
      </top>
      <bottom style="medium">
        <color indexed="64"/>
      </bottom>
      <diagonal/>
    </border>
    <border>
      <left style="thin">
        <color indexed="64"/>
      </left>
      <right style="thick">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ck">
        <color indexed="64"/>
      </right>
      <top style="dashed">
        <color indexed="64"/>
      </top>
      <bottom style="dashed">
        <color indexed="64"/>
      </bottom>
      <diagonal/>
    </border>
    <border>
      <left style="thin">
        <color indexed="64"/>
      </left>
      <right style="thin">
        <color indexed="64"/>
      </right>
      <top style="hair">
        <color indexed="64"/>
      </top>
      <bottom/>
      <diagonal/>
    </border>
    <border>
      <left style="thick">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ck">
        <color indexed="64"/>
      </left>
      <right/>
      <top style="medium">
        <color indexed="64"/>
      </top>
      <bottom/>
      <diagonal/>
    </border>
    <border>
      <left style="thick">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ck">
        <color indexed="64"/>
      </right>
      <top style="medium">
        <color indexed="64"/>
      </top>
      <bottom/>
      <diagonal/>
    </border>
    <border>
      <left style="thick">
        <color indexed="64"/>
      </left>
      <right/>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0" fontId="14" fillId="0" borderId="0"/>
    <xf numFmtId="166" fontId="17" fillId="0" borderId="0"/>
    <xf numFmtId="9" fontId="9" fillId="0" borderId="0" applyFont="0" applyFill="0" applyBorder="0" applyAlignment="0" applyProtection="0"/>
    <xf numFmtId="0" fontId="46" fillId="0" borderId="0" applyNumberFormat="0" applyFill="0" applyBorder="0" applyAlignment="0" applyProtection="0">
      <alignment vertical="top"/>
      <protection locked="0"/>
    </xf>
  </cellStyleXfs>
  <cellXfs count="772">
    <xf numFmtId="0" fontId="0" fillId="0" borderId="0" xfId="0"/>
    <xf numFmtId="0" fontId="3" fillId="0" borderId="0" xfId="0" applyFont="1" applyAlignment="1">
      <alignment horizontal="center" vertical="center"/>
    </xf>
    <xf numFmtId="0" fontId="3" fillId="2" borderId="0" xfId="0" applyFont="1" applyFill="1"/>
    <xf numFmtId="0" fontId="3" fillId="2" borderId="0" xfId="0" applyFont="1" applyFill="1" applyAlignment="1">
      <alignment horizontal="center"/>
    </xf>
    <xf numFmtId="2" fontId="3" fillId="2" borderId="0" xfId="0" applyNumberFormat="1" applyFont="1" applyFill="1"/>
    <xf numFmtId="43" fontId="3" fillId="2" borderId="0" xfId="1" applyFont="1" applyFill="1" applyAlignment="1">
      <alignment horizontal="right"/>
    </xf>
    <xf numFmtId="43" fontId="3" fillId="2" borderId="0" xfId="1" applyFont="1" applyFill="1" applyAlignment="1">
      <alignment horizontal="center"/>
    </xf>
    <xf numFmtId="10" fontId="3" fillId="2" borderId="0" xfId="0" applyNumberFormat="1" applyFont="1" applyFill="1"/>
    <xf numFmtId="4" fontId="3" fillId="2" borderId="0" xfId="0" applyNumberFormat="1" applyFont="1" applyFill="1"/>
    <xf numFmtId="0" fontId="3" fillId="0" borderId="0" xfId="0" applyFont="1"/>
    <xf numFmtId="0" fontId="4" fillId="2" borderId="0" xfId="0" applyFont="1" applyFill="1"/>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2" fontId="5" fillId="3" borderId="2" xfId="0" applyNumberFormat="1" applyFont="1" applyFill="1" applyBorder="1" applyAlignment="1">
      <alignment horizontal="center" vertical="center" wrapText="1"/>
    </xf>
    <xf numFmtId="43" fontId="5" fillId="3" borderId="2" xfId="1" applyFont="1" applyFill="1" applyBorder="1" applyAlignment="1">
      <alignment horizontal="right" vertical="center" wrapText="1"/>
    </xf>
    <xf numFmtId="43" fontId="5" fillId="3" borderId="2" xfId="1" applyFont="1" applyFill="1" applyBorder="1" applyAlignment="1">
      <alignment horizontal="center" vertical="center" wrapText="1"/>
    </xf>
    <xf numFmtId="10"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3" fillId="4" borderId="2" xfId="0" applyFont="1" applyFill="1" applyBorder="1" applyAlignment="1">
      <alignment horizontal="center" vertical="center"/>
    </xf>
    <xf numFmtId="49" fontId="4" fillId="4" borderId="2" xfId="0" applyNumberFormat="1" applyFont="1" applyFill="1" applyBorder="1" applyAlignment="1">
      <alignment vertical="center"/>
    </xf>
    <xf numFmtId="0" fontId="4" fillId="4" borderId="2" xfId="0" applyFont="1" applyFill="1" applyBorder="1" applyAlignment="1">
      <alignment horizontal="center" vertical="center"/>
    </xf>
    <xf numFmtId="0" fontId="4" fillId="4" borderId="2" xfId="0" applyFont="1" applyFill="1" applyBorder="1" applyAlignment="1">
      <alignment vertical="center"/>
    </xf>
    <xf numFmtId="0" fontId="4" fillId="4" borderId="2" xfId="0" applyFont="1" applyFill="1" applyBorder="1" applyAlignment="1">
      <alignment vertical="top"/>
    </xf>
    <xf numFmtId="0" fontId="4" fillId="4" borderId="2" xfId="0" applyFont="1" applyFill="1" applyBorder="1" applyAlignment="1">
      <alignment horizontal="center" vertical="top"/>
    </xf>
    <xf numFmtId="2" fontId="4" fillId="4" borderId="2" xfId="0" applyNumberFormat="1" applyFont="1" applyFill="1" applyBorder="1" applyAlignment="1">
      <alignment vertical="top"/>
    </xf>
    <xf numFmtId="43" fontId="3" fillId="4" borderId="2" xfId="1" applyFont="1" applyFill="1" applyBorder="1" applyAlignment="1">
      <alignment horizontal="right" vertical="top"/>
    </xf>
    <xf numFmtId="43" fontId="3" fillId="4" borderId="2" xfId="1" applyFont="1" applyFill="1" applyBorder="1" applyAlignment="1">
      <alignment horizontal="center" vertical="top"/>
    </xf>
    <xf numFmtId="10" fontId="4" fillId="4" borderId="2" xfId="0" applyNumberFormat="1" applyFont="1" applyFill="1" applyBorder="1" applyAlignment="1">
      <alignment vertical="top"/>
    </xf>
    <xf numFmtId="4" fontId="3" fillId="4" borderId="2" xfId="0" applyNumberFormat="1" applyFont="1" applyFill="1" applyBorder="1" applyAlignment="1">
      <alignment vertical="top"/>
    </xf>
    <xf numFmtId="4" fontId="4" fillId="4" borderId="2" xfId="0" applyNumberFormat="1" applyFont="1" applyFill="1" applyBorder="1" applyAlignment="1">
      <alignment vertical="top"/>
    </xf>
    <xf numFmtId="0" fontId="3" fillId="0" borderId="2" xfId="0" applyFont="1" applyBorder="1" applyAlignment="1">
      <alignment horizontal="center" vertical="center"/>
    </xf>
    <xf numFmtId="49" fontId="3" fillId="0" borderId="2" xfId="0" applyNumberFormat="1" applyFont="1" applyBorder="1" applyAlignment="1">
      <alignment vertical="top"/>
    </xf>
    <xf numFmtId="0" fontId="3" fillId="0" borderId="2" xfId="0" quotePrefix="1" applyFont="1" applyBorder="1" applyAlignment="1">
      <alignment horizontal="center"/>
    </xf>
    <xf numFmtId="0" fontId="3" fillId="0" borderId="2" xfId="0" applyFont="1" applyBorder="1" applyAlignment="1">
      <alignment horizontal="left" vertical="distributed"/>
    </xf>
    <xf numFmtId="0" fontId="7" fillId="0" borderId="3" xfId="0" applyFont="1" applyBorder="1" applyAlignment="1">
      <alignment horizontal="right" vertical="center"/>
    </xf>
    <xf numFmtId="0" fontId="3" fillId="0" borderId="2" xfId="0" applyFont="1" applyBorder="1" applyAlignment="1">
      <alignment horizontal="center" vertical="top"/>
    </xf>
    <xf numFmtId="2" fontId="7" fillId="0" borderId="3" xfId="0" applyNumberFormat="1" applyFont="1" applyBorder="1" applyAlignment="1">
      <alignment horizontal="right" vertical="center"/>
    </xf>
    <xf numFmtId="0" fontId="3" fillId="0" borderId="2" xfId="0" applyFont="1" applyBorder="1" applyAlignment="1">
      <alignment horizontal="left" vertical="top"/>
    </xf>
    <xf numFmtId="10" fontId="3" fillId="0" borderId="2" xfId="0" applyNumberFormat="1" applyFont="1" applyBorder="1" applyAlignment="1">
      <alignment vertical="top"/>
    </xf>
    <xf numFmtId="4" fontId="3" fillId="0" borderId="2" xfId="0" applyNumberFormat="1" applyFont="1" applyBorder="1" applyAlignment="1">
      <alignment vertical="top"/>
    </xf>
    <xf numFmtId="10" fontId="3" fillId="0" borderId="0" xfId="2" applyNumberFormat="1" applyFont="1" applyFill="1" applyAlignment="1"/>
    <xf numFmtId="164" fontId="3" fillId="0" borderId="0" xfId="0" applyNumberFormat="1" applyFont="1"/>
    <xf numFmtId="1" fontId="3" fillId="0" borderId="2" xfId="0" quotePrefix="1" applyNumberFormat="1" applyFont="1" applyBorder="1" applyAlignment="1">
      <alignment horizontal="center"/>
    </xf>
    <xf numFmtId="1" fontId="3" fillId="0" borderId="4" xfId="0" quotePrefix="1" applyNumberFormat="1"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10" fontId="3" fillId="0" borderId="2" xfId="0" applyNumberFormat="1" applyFont="1" applyBorder="1" applyAlignment="1">
      <alignment vertical="center"/>
    </xf>
    <xf numFmtId="4" fontId="3" fillId="0" borderId="2" xfId="0" applyNumberFormat="1" applyFont="1" applyBorder="1" applyAlignment="1">
      <alignment vertical="center"/>
    </xf>
    <xf numFmtId="0" fontId="8" fillId="0" borderId="5" xfId="0" quotePrefix="1" applyFont="1" applyBorder="1" applyAlignment="1">
      <alignment horizontal="center" vertical="center"/>
    </xf>
    <xf numFmtId="0" fontId="3" fillId="0" borderId="4" xfId="0" quotePrefix="1" applyFont="1" applyBorder="1" applyAlignment="1">
      <alignment horizontal="center"/>
    </xf>
    <xf numFmtId="4" fontId="8" fillId="0" borderId="2" xfId="3" quotePrefix="1" applyNumberFormat="1" applyFont="1" applyBorder="1" applyAlignment="1">
      <alignment horizontal="center" vertical="top" wrapText="1"/>
    </xf>
    <xf numFmtId="4" fontId="8" fillId="0" borderId="4" xfId="3" quotePrefix="1" applyNumberFormat="1" applyFont="1" applyBorder="1" applyAlignment="1">
      <alignment horizontal="center" vertical="top" wrapText="1"/>
    </xf>
    <xf numFmtId="0" fontId="3" fillId="0" borderId="4" xfId="0" quotePrefix="1" applyFont="1" applyBorder="1" applyAlignment="1">
      <alignment horizontal="center" vertical="top"/>
    </xf>
    <xf numFmtId="0" fontId="3" fillId="5" borderId="2" xfId="0" applyFont="1" applyFill="1" applyBorder="1" applyAlignment="1">
      <alignment horizontal="center" vertical="center"/>
    </xf>
    <xf numFmtId="49" fontId="3" fillId="5" borderId="2" xfId="0" applyNumberFormat="1" applyFont="1" applyFill="1" applyBorder="1" applyAlignment="1">
      <alignment vertical="top"/>
    </xf>
    <xf numFmtId="0" fontId="3" fillId="5" borderId="4" xfId="0" quotePrefix="1" applyFont="1" applyFill="1" applyBorder="1" applyAlignment="1">
      <alignment horizontal="center" vertical="top"/>
    </xf>
    <xf numFmtId="0" fontId="4" fillId="5" borderId="2" xfId="0" applyFont="1" applyFill="1" applyBorder="1" applyAlignment="1">
      <alignment horizontal="center" vertical="distributed"/>
    </xf>
    <xf numFmtId="0" fontId="3" fillId="5" borderId="2" xfId="0" applyFont="1" applyFill="1" applyBorder="1" applyAlignment="1">
      <alignment horizontal="center" vertical="top"/>
    </xf>
    <xf numFmtId="2" fontId="3" fillId="5" borderId="2" xfId="1" applyNumberFormat="1" applyFont="1" applyFill="1" applyBorder="1" applyAlignment="1">
      <alignment vertical="top"/>
    </xf>
    <xf numFmtId="43" fontId="3" fillId="5" borderId="2" xfId="1" applyFont="1" applyFill="1" applyBorder="1" applyAlignment="1">
      <alignment horizontal="right" vertical="top"/>
    </xf>
    <xf numFmtId="43" fontId="3" fillId="5" borderId="2" xfId="1" applyFont="1" applyFill="1" applyBorder="1" applyAlignment="1">
      <alignment horizontal="center" vertical="top"/>
    </xf>
    <xf numFmtId="10" fontId="3" fillId="5" borderId="2" xfId="0" applyNumberFormat="1" applyFont="1" applyFill="1" applyBorder="1" applyAlignment="1">
      <alignment vertical="top"/>
    </xf>
    <xf numFmtId="4" fontId="4" fillId="5" borderId="2" xfId="0" applyNumberFormat="1" applyFont="1" applyFill="1" applyBorder="1" applyAlignment="1">
      <alignment horizontal="right" vertical="top"/>
    </xf>
    <xf numFmtId="4" fontId="3" fillId="5" borderId="0" xfId="0" applyNumberFormat="1" applyFont="1" applyFill="1"/>
    <xf numFmtId="4" fontId="4" fillId="5" borderId="2" xfId="0" applyNumberFormat="1" applyFont="1" applyFill="1" applyBorder="1" applyAlignment="1">
      <alignment vertical="top"/>
    </xf>
    <xf numFmtId="49" fontId="4" fillId="4" borderId="2" xfId="0" applyNumberFormat="1" applyFont="1" applyFill="1" applyBorder="1" applyAlignment="1">
      <alignment vertical="top"/>
    </xf>
    <xf numFmtId="0" fontId="3" fillId="4" borderId="2" xfId="0" applyFont="1" applyFill="1" applyBorder="1" applyAlignment="1">
      <alignment horizontal="center" vertical="top"/>
    </xf>
    <xf numFmtId="0" fontId="4" fillId="4" borderId="2" xfId="0" applyFont="1" applyFill="1" applyBorder="1" applyAlignment="1">
      <alignment vertical="distributed"/>
    </xf>
    <xf numFmtId="0" fontId="3" fillId="4" borderId="2" xfId="0" applyFont="1" applyFill="1" applyBorder="1" applyAlignment="1">
      <alignment vertical="top"/>
    </xf>
    <xf numFmtId="2" fontId="3" fillId="4" borderId="2" xfId="1" applyNumberFormat="1" applyFont="1" applyFill="1" applyBorder="1" applyAlignment="1">
      <alignment vertical="top"/>
    </xf>
    <xf numFmtId="10" fontId="3" fillId="4" borderId="2" xfId="0" applyNumberFormat="1" applyFont="1" applyFill="1" applyBorder="1" applyAlignment="1">
      <alignment vertical="top"/>
    </xf>
    <xf numFmtId="10" fontId="3" fillId="2" borderId="0" xfId="2" applyNumberFormat="1" applyFont="1" applyFill="1" applyAlignment="1"/>
    <xf numFmtId="164" fontId="3" fillId="2" borderId="0" xfId="0" applyNumberFormat="1" applyFont="1" applyFill="1"/>
    <xf numFmtId="0" fontId="3" fillId="0" borderId="2" xfId="0" quotePrefix="1" applyFont="1" applyBorder="1" applyAlignment="1">
      <alignment horizontal="center" vertical="top"/>
    </xf>
    <xf numFmtId="0" fontId="8" fillId="0" borderId="2" xfId="0" applyFont="1" applyBorder="1" applyAlignment="1">
      <alignment horizontal="center"/>
    </xf>
    <xf numFmtId="0" fontId="3" fillId="5" borderId="2" xfId="0" quotePrefix="1" applyFont="1" applyFill="1" applyBorder="1" applyAlignment="1">
      <alignment horizontal="center" vertical="top"/>
    </xf>
    <xf numFmtId="0" fontId="7" fillId="5" borderId="3" xfId="0" applyFont="1" applyFill="1" applyBorder="1" applyAlignment="1">
      <alignment horizontal="right" vertical="center"/>
    </xf>
    <xf numFmtId="2" fontId="7" fillId="5" borderId="3" xfId="0" applyNumberFormat="1" applyFont="1" applyFill="1" applyBorder="1" applyAlignment="1">
      <alignment horizontal="right" vertical="center"/>
    </xf>
    <xf numFmtId="0" fontId="3" fillId="5" borderId="2" xfId="0" applyFont="1" applyFill="1" applyBorder="1" applyAlignment="1">
      <alignment horizontal="left" vertical="top"/>
    </xf>
    <xf numFmtId="4" fontId="3" fillId="5" borderId="2" xfId="0" applyNumberFormat="1" applyFont="1" applyFill="1" applyBorder="1" applyAlignment="1">
      <alignment vertical="top"/>
    </xf>
    <xf numFmtId="2" fontId="3" fillId="4" borderId="2" xfId="0" applyNumberFormat="1" applyFont="1" applyFill="1" applyBorder="1" applyAlignment="1">
      <alignment vertical="top"/>
    </xf>
    <xf numFmtId="0" fontId="3" fillId="6" borderId="2" xfId="0" applyFont="1" applyFill="1" applyBorder="1" applyAlignment="1">
      <alignment horizontal="center" vertical="center"/>
    </xf>
    <xf numFmtId="49" fontId="4" fillId="6" borderId="2" xfId="0" applyNumberFormat="1" applyFont="1" applyFill="1" applyBorder="1" applyAlignment="1">
      <alignment vertical="top"/>
    </xf>
    <xf numFmtId="0" fontId="3" fillId="6" borderId="2" xfId="0" applyFont="1" applyFill="1" applyBorder="1" applyAlignment="1">
      <alignment horizontal="center" vertical="top"/>
    </xf>
    <xf numFmtId="0" fontId="4" fillId="6" borderId="2" xfId="0" applyFont="1" applyFill="1" applyBorder="1" applyAlignment="1">
      <alignment vertical="center"/>
    </xf>
    <xf numFmtId="2" fontId="3" fillId="6" borderId="3" xfId="0" applyNumberFormat="1" applyFont="1" applyFill="1" applyBorder="1" applyAlignment="1">
      <alignment vertical="top"/>
    </xf>
    <xf numFmtId="2" fontId="3" fillId="6" borderId="3" xfId="1" applyNumberFormat="1" applyFont="1" applyFill="1" applyBorder="1" applyAlignment="1">
      <alignment vertical="top"/>
    </xf>
    <xf numFmtId="43" fontId="3" fillId="6" borderId="2" xfId="1" applyFont="1" applyFill="1" applyBorder="1" applyAlignment="1">
      <alignment horizontal="right" vertical="top"/>
    </xf>
    <xf numFmtId="43" fontId="3" fillId="6" borderId="2" xfId="1" applyFont="1" applyFill="1" applyBorder="1" applyAlignment="1">
      <alignment horizontal="center" vertical="top"/>
    </xf>
    <xf numFmtId="10" fontId="3" fillId="6" borderId="2" xfId="0" applyNumberFormat="1" applyFont="1" applyFill="1" applyBorder="1" applyAlignment="1">
      <alignment vertical="top"/>
    </xf>
    <xf numFmtId="4" fontId="3" fillId="6" borderId="2" xfId="0" applyNumberFormat="1" applyFont="1" applyFill="1" applyBorder="1" applyAlignment="1">
      <alignment vertical="top"/>
    </xf>
    <xf numFmtId="0" fontId="3" fillId="0" borderId="0" xfId="0" quotePrefix="1" applyFont="1"/>
    <xf numFmtId="0" fontId="10" fillId="0" borderId="0" xfId="0" applyFont="1" applyAlignment="1">
      <alignment horizontal="center" vertical="center"/>
    </xf>
    <xf numFmtId="2" fontId="3" fillId="0" borderId="0" xfId="0" applyNumberFormat="1" applyFont="1"/>
    <xf numFmtId="0" fontId="11" fillId="0" borderId="0" xfId="0" applyFont="1" applyAlignment="1">
      <alignment horizontal="center"/>
    </xf>
    <xf numFmtId="0" fontId="4" fillId="5" borderId="2" xfId="0" applyFont="1" applyFill="1" applyBorder="1" applyAlignment="1">
      <alignment horizontal="center" vertical="center"/>
    </xf>
    <xf numFmtId="2" fontId="3" fillId="5" borderId="2" xfId="0" applyNumberFormat="1" applyFont="1" applyFill="1" applyBorder="1" applyAlignment="1">
      <alignment vertical="top"/>
    </xf>
    <xf numFmtId="164" fontId="12" fillId="5" borderId="2" xfId="1" applyNumberFormat="1" applyFont="1" applyFill="1" applyBorder="1" applyAlignment="1">
      <alignment vertical="top"/>
    </xf>
    <xf numFmtId="4" fontId="3" fillId="5" borderId="2" xfId="0" applyNumberFormat="1" applyFont="1" applyFill="1" applyBorder="1"/>
    <xf numFmtId="49" fontId="3" fillId="6" borderId="2" xfId="0" applyNumberFormat="1" applyFont="1" applyFill="1" applyBorder="1" applyAlignment="1">
      <alignment vertical="top"/>
    </xf>
    <xf numFmtId="0" fontId="3" fillId="6" borderId="2" xfId="0" quotePrefix="1" applyFont="1" applyFill="1" applyBorder="1" applyAlignment="1">
      <alignment horizontal="center" vertical="top"/>
    </xf>
    <xf numFmtId="0" fontId="13" fillId="6" borderId="2" xfId="0" applyFont="1" applyFill="1" applyBorder="1" applyAlignment="1">
      <alignment vertical="center"/>
    </xf>
    <xf numFmtId="164" fontId="12" fillId="6" borderId="3" xfId="1" applyNumberFormat="1" applyFont="1" applyFill="1" applyBorder="1" applyAlignment="1">
      <alignment vertical="top"/>
    </xf>
    <xf numFmtId="4" fontId="4" fillId="6" borderId="2" xfId="0" applyNumberFormat="1" applyFont="1" applyFill="1" applyBorder="1" applyAlignment="1">
      <alignment horizontal="right" vertical="top"/>
    </xf>
    <xf numFmtId="4" fontId="3" fillId="6" borderId="2" xfId="0" applyNumberFormat="1" applyFont="1" applyFill="1" applyBorder="1"/>
    <xf numFmtId="4" fontId="4" fillId="6" borderId="2" xfId="0" applyNumberFormat="1" applyFont="1" applyFill="1" applyBorder="1" applyAlignment="1">
      <alignment vertical="top"/>
    </xf>
    <xf numFmtId="49" fontId="3" fillId="2" borderId="2" xfId="0" applyNumberFormat="1" applyFont="1" applyFill="1" applyBorder="1" applyAlignment="1">
      <alignment vertical="top"/>
    </xf>
    <xf numFmtId="0" fontId="3" fillId="2" borderId="2" xfId="0" quotePrefix="1" applyFont="1" applyFill="1" applyBorder="1" applyAlignment="1">
      <alignment horizontal="center" vertical="top"/>
    </xf>
    <xf numFmtId="0" fontId="3" fillId="7" borderId="2" xfId="0" applyFont="1" applyFill="1" applyBorder="1" applyAlignment="1">
      <alignment horizontal="center" vertical="center"/>
    </xf>
    <xf numFmtId="49" fontId="3" fillId="7" borderId="2" xfId="0" applyNumberFormat="1" applyFont="1" applyFill="1" applyBorder="1" applyAlignment="1">
      <alignment vertical="top"/>
    </xf>
    <xf numFmtId="0" fontId="3" fillId="7" borderId="2" xfId="0" quotePrefix="1" applyFont="1" applyFill="1" applyBorder="1" applyAlignment="1">
      <alignment horizontal="center" vertical="top"/>
    </xf>
    <xf numFmtId="0" fontId="4" fillId="7" borderId="2" xfId="0" applyFont="1" applyFill="1" applyBorder="1" applyAlignment="1">
      <alignment horizontal="center" vertical="center"/>
    </xf>
    <xf numFmtId="2" fontId="3" fillId="7" borderId="2" xfId="0" applyNumberFormat="1" applyFont="1" applyFill="1" applyBorder="1" applyAlignment="1">
      <alignment vertical="top"/>
    </xf>
    <xf numFmtId="0" fontId="3" fillId="7" borderId="2" xfId="0" applyFont="1" applyFill="1" applyBorder="1" applyAlignment="1">
      <alignment horizontal="center" vertical="top"/>
    </xf>
    <xf numFmtId="164" fontId="12" fillId="7" borderId="2" xfId="1" applyNumberFormat="1" applyFont="1" applyFill="1" applyBorder="1" applyAlignment="1">
      <alignment vertical="top"/>
    </xf>
    <xf numFmtId="43" fontId="3" fillId="7" borderId="2" xfId="1" applyFont="1" applyFill="1" applyBorder="1" applyAlignment="1">
      <alignment horizontal="right" vertical="top"/>
    </xf>
    <xf numFmtId="43" fontId="3" fillId="7" borderId="2" xfId="1" applyFont="1" applyFill="1" applyBorder="1" applyAlignment="1">
      <alignment horizontal="center" vertical="top"/>
    </xf>
    <xf numFmtId="10" fontId="3" fillId="7" borderId="2" xfId="0" applyNumberFormat="1" applyFont="1" applyFill="1" applyBorder="1" applyAlignment="1">
      <alignment vertical="top"/>
    </xf>
    <xf numFmtId="4" fontId="4" fillId="7" borderId="2" xfId="0" applyNumberFormat="1" applyFont="1" applyFill="1" applyBorder="1" applyAlignment="1">
      <alignment horizontal="right" vertical="top"/>
    </xf>
    <xf numFmtId="4" fontId="3" fillId="7" borderId="2" xfId="0" applyNumberFormat="1" applyFont="1" applyFill="1" applyBorder="1"/>
    <xf numFmtId="4" fontId="4" fillId="7" borderId="2" xfId="0" applyNumberFormat="1" applyFont="1" applyFill="1" applyBorder="1" applyAlignment="1">
      <alignment vertical="top"/>
    </xf>
    <xf numFmtId="49" fontId="3" fillId="4" borderId="2" xfId="0" applyNumberFormat="1" applyFont="1" applyFill="1" applyBorder="1" applyAlignment="1">
      <alignment vertical="top"/>
    </xf>
    <xf numFmtId="0" fontId="3" fillId="4" borderId="2" xfId="0" quotePrefix="1" applyFont="1" applyFill="1" applyBorder="1" applyAlignment="1">
      <alignment horizontal="center" vertical="top"/>
    </xf>
    <xf numFmtId="0" fontId="13" fillId="4" borderId="3" xfId="0" applyFont="1" applyFill="1" applyBorder="1" applyAlignment="1">
      <alignment horizontal="left" vertical="center" wrapText="1"/>
    </xf>
    <xf numFmtId="0" fontId="13" fillId="4" borderId="3" xfId="0" applyFont="1" applyFill="1" applyBorder="1" applyAlignment="1">
      <alignment horizontal="center" vertical="center"/>
    </xf>
    <xf numFmtId="4" fontId="13" fillId="4" borderId="3" xfId="0" applyNumberFormat="1" applyFont="1" applyFill="1" applyBorder="1" applyAlignment="1">
      <alignment horizontal="center" vertical="center"/>
    </xf>
    <xf numFmtId="43" fontId="8" fillId="4" borderId="3" xfId="0" applyNumberFormat="1" applyFont="1" applyFill="1" applyBorder="1" applyAlignment="1">
      <alignment horizontal="center" vertical="center"/>
    </xf>
    <xf numFmtId="10" fontId="13" fillId="4" borderId="3" xfId="0" applyNumberFormat="1" applyFont="1" applyFill="1" applyBorder="1" applyAlignment="1">
      <alignment horizontal="center" vertical="center"/>
    </xf>
    <xf numFmtId="4" fontId="8" fillId="4" borderId="3" xfId="0" applyNumberFormat="1" applyFont="1" applyFill="1" applyBorder="1" applyAlignment="1">
      <alignment horizontal="center" vertical="center"/>
    </xf>
    <xf numFmtId="4" fontId="13" fillId="4" borderId="3" xfId="0" applyNumberFormat="1" applyFont="1" applyFill="1" applyBorder="1" applyAlignment="1">
      <alignment horizontal="right" vertical="center"/>
    </xf>
    <xf numFmtId="4" fontId="13" fillId="4" borderId="6" xfId="0" applyNumberFormat="1" applyFont="1" applyFill="1" applyBorder="1" applyAlignment="1">
      <alignment horizontal="right" vertical="center"/>
    </xf>
    <xf numFmtId="0" fontId="3" fillId="8" borderId="2" xfId="0" applyFont="1" applyFill="1" applyBorder="1" applyAlignment="1">
      <alignment horizontal="center" vertical="center"/>
    </xf>
    <xf numFmtId="49" fontId="3" fillId="8" borderId="2" xfId="0" applyNumberFormat="1" applyFont="1" applyFill="1" applyBorder="1" applyAlignment="1">
      <alignment vertical="top"/>
    </xf>
    <xf numFmtId="0" fontId="3" fillId="8" borderId="2" xfId="0" quotePrefix="1" applyFont="1" applyFill="1" applyBorder="1" applyAlignment="1">
      <alignment horizontal="center" vertical="top"/>
    </xf>
    <xf numFmtId="0" fontId="8" fillId="0" borderId="10" xfId="0" applyFont="1" applyBorder="1" applyAlignment="1">
      <alignment horizontal="center" vertical="center" wrapText="1"/>
    </xf>
    <xf numFmtId="4" fontId="8" fillId="0" borderId="10" xfId="0" applyNumberFormat="1" applyFont="1" applyBorder="1" applyAlignment="1">
      <alignment horizontal="center" vertical="center"/>
    </xf>
    <xf numFmtId="0" fontId="8" fillId="0" borderId="5" xfId="0" applyFont="1" applyBorder="1" applyAlignment="1">
      <alignment horizontal="center" vertical="center" wrapText="1"/>
    </xf>
    <xf numFmtId="4" fontId="8" fillId="0" borderId="5" xfId="0" applyNumberFormat="1" applyFont="1" applyBorder="1" applyAlignment="1">
      <alignment horizontal="center" vertical="center"/>
    </xf>
    <xf numFmtId="43" fontId="3" fillId="0" borderId="0" xfId="1" applyFont="1" applyFill="1" applyAlignment="1"/>
    <xf numFmtId="4" fontId="8" fillId="2" borderId="5" xfId="0" applyNumberFormat="1" applyFont="1" applyFill="1" applyBorder="1" applyAlignment="1">
      <alignment horizontal="center" vertical="center"/>
    </xf>
    <xf numFmtId="0" fontId="8" fillId="0" borderId="11" xfId="0" applyFont="1" applyBorder="1" applyAlignment="1">
      <alignment horizontal="center" vertical="center" wrapText="1"/>
    </xf>
    <xf numFmtId="4" fontId="8" fillId="0" borderId="11" xfId="0" applyNumberFormat="1" applyFont="1" applyBorder="1" applyAlignment="1">
      <alignment horizontal="center" vertical="center"/>
    </xf>
    <xf numFmtId="0" fontId="4" fillId="2" borderId="2" xfId="0" applyFont="1" applyFill="1" applyBorder="1" applyAlignment="1">
      <alignment horizontal="center" vertical="center"/>
    </xf>
    <xf numFmtId="2" fontId="3" fillId="2" borderId="2" xfId="0" applyNumberFormat="1" applyFont="1" applyFill="1" applyBorder="1" applyAlignment="1">
      <alignment vertical="top"/>
    </xf>
    <xf numFmtId="0" fontId="3" fillId="2" borderId="2" xfId="0" applyFont="1" applyFill="1" applyBorder="1" applyAlignment="1">
      <alignment horizontal="center" vertical="top"/>
    </xf>
    <xf numFmtId="164" fontId="12" fillId="2" borderId="2" xfId="1" applyNumberFormat="1" applyFont="1" applyFill="1" applyBorder="1" applyAlignment="1">
      <alignment vertical="top"/>
    </xf>
    <xf numFmtId="43" fontId="3" fillId="2" borderId="2" xfId="1" applyFont="1" applyFill="1" applyBorder="1" applyAlignment="1">
      <alignment horizontal="right" vertical="top"/>
    </xf>
    <xf numFmtId="43" fontId="3" fillId="2" borderId="2" xfId="1" applyFont="1" applyFill="1" applyBorder="1" applyAlignment="1">
      <alignment horizontal="center" vertical="top"/>
    </xf>
    <xf numFmtId="10" fontId="3" fillId="2" borderId="2" xfId="0" applyNumberFormat="1" applyFont="1" applyFill="1" applyBorder="1" applyAlignment="1">
      <alignment vertical="top"/>
    </xf>
    <xf numFmtId="4" fontId="4" fillId="2" borderId="2" xfId="0" applyNumberFormat="1" applyFont="1" applyFill="1" applyBorder="1" applyAlignment="1">
      <alignment horizontal="right" vertical="top"/>
    </xf>
    <xf numFmtId="4" fontId="3" fillId="2" borderId="2" xfId="0" applyNumberFormat="1" applyFont="1" applyFill="1" applyBorder="1"/>
    <xf numFmtId="4" fontId="4" fillId="2" borderId="2" xfId="0" applyNumberFormat="1" applyFont="1" applyFill="1" applyBorder="1" applyAlignment="1">
      <alignment vertical="top"/>
    </xf>
    <xf numFmtId="0" fontId="3" fillId="0" borderId="15" xfId="0" applyFont="1" applyBorder="1" applyAlignment="1">
      <alignment horizontal="left" vertical="distributed"/>
    </xf>
    <xf numFmtId="0" fontId="8" fillId="0" borderId="16" xfId="0" applyFont="1" applyBorder="1" applyAlignment="1">
      <alignment horizontal="center" vertical="center" wrapText="1"/>
    </xf>
    <xf numFmtId="0" fontId="3" fillId="0" borderId="15" xfId="0" applyFont="1" applyBorder="1" applyAlignment="1">
      <alignment horizontal="center" vertical="top"/>
    </xf>
    <xf numFmtId="4" fontId="8" fillId="0" borderId="16" xfId="0" applyNumberFormat="1" applyFont="1" applyBorder="1" applyAlignment="1">
      <alignment horizontal="center" vertical="center"/>
    </xf>
    <xf numFmtId="0" fontId="3" fillId="0" borderId="15" xfId="0" applyFont="1" applyBorder="1" applyAlignment="1">
      <alignment horizontal="left" vertical="top"/>
    </xf>
    <xf numFmtId="10" fontId="3" fillId="0" borderId="15" xfId="0" applyNumberFormat="1" applyFont="1" applyBorder="1" applyAlignment="1">
      <alignment vertical="top"/>
    </xf>
    <xf numFmtId="4" fontId="3" fillId="0" borderId="15" xfId="0" applyNumberFormat="1" applyFont="1" applyBorder="1" applyAlignment="1">
      <alignment vertical="top"/>
    </xf>
    <xf numFmtId="0" fontId="4" fillId="2" borderId="2" xfId="0" applyFont="1" applyFill="1" applyBorder="1" applyAlignment="1">
      <alignment horizontal="center" vertical="distributed"/>
    </xf>
    <xf numFmtId="0" fontId="13" fillId="2" borderId="2" xfId="0" applyFont="1" applyFill="1" applyBorder="1" applyAlignment="1">
      <alignment horizontal="center" vertical="center" wrapText="1"/>
    </xf>
    <xf numFmtId="0" fontId="4" fillId="2" borderId="2" xfId="0" applyFont="1" applyFill="1" applyBorder="1" applyAlignment="1">
      <alignment horizontal="center" vertical="top"/>
    </xf>
    <xf numFmtId="4" fontId="13" fillId="2" borderId="2" xfId="0" applyNumberFormat="1" applyFont="1" applyFill="1" applyBorder="1" applyAlignment="1">
      <alignment horizontal="center" vertical="center"/>
    </xf>
    <xf numFmtId="0" fontId="4" fillId="2" borderId="2" xfId="0" applyFont="1" applyFill="1" applyBorder="1" applyAlignment="1">
      <alignment horizontal="left" vertical="top"/>
    </xf>
    <xf numFmtId="10" fontId="4" fillId="2" borderId="2" xfId="0" applyNumberFormat="1" applyFont="1" applyFill="1" applyBorder="1" applyAlignment="1">
      <alignment vertical="top"/>
    </xf>
    <xf numFmtId="0" fontId="4" fillId="5" borderId="13" xfId="0" applyFont="1" applyFill="1" applyBorder="1" applyAlignment="1">
      <alignment horizontal="center" vertical="distributed"/>
    </xf>
    <xf numFmtId="0" fontId="13" fillId="5" borderId="13" xfId="0" applyFont="1" applyFill="1" applyBorder="1" applyAlignment="1">
      <alignment horizontal="center" vertical="center" wrapText="1"/>
    </xf>
    <xf numFmtId="0" fontId="4" fillId="5" borderId="13" xfId="0" applyFont="1" applyFill="1" applyBorder="1" applyAlignment="1">
      <alignment horizontal="center" vertical="top"/>
    </xf>
    <xf numFmtId="4" fontId="13" fillId="5" borderId="13" xfId="0" applyNumberFormat="1" applyFont="1" applyFill="1" applyBorder="1" applyAlignment="1">
      <alignment horizontal="center" vertical="center"/>
    </xf>
    <xf numFmtId="0" fontId="4" fillId="5" borderId="13" xfId="0" applyFont="1" applyFill="1" applyBorder="1" applyAlignment="1">
      <alignment horizontal="left" vertical="top"/>
    </xf>
    <xf numFmtId="10" fontId="4" fillId="5" borderId="13" xfId="0" applyNumberFormat="1" applyFont="1" applyFill="1" applyBorder="1" applyAlignment="1">
      <alignment vertical="top"/>
    </xf>
    <xf numFmtId="4" fontId="4" fillId="5" borderId="13" xfId="0" applyNumberFormat="1" applyFont="1" applyFill="1" applyBorder="1" applyAlignment="1">
      <alignment vertical="top"/>
    </xf>
    <xf numFmtId="4" fontId="4" fillId="5" borderId="14" xfId="0" applyNumberFormat="1" applyFont="1" applyFill="1" applyBorder="1" applyAlignment="1">
      <alignment vertical="top"/>
    </xf>
    <xf numFmtId="0" fontId="13" fillId="4" borderId="13" xfId="0" applyFont="1" applyFill="1" applyBorder="1" applyAlignment="1">
      <alignment horizontal="left" vertical="center" wrapText="1"/>
    </xf>
    <xf numFmtId="0" fontId="8" fillId="4" borderId="13" xfId="0" applyFont="1" applyFill="1" applyBorder="1" applyAlignment="1">
      <alignment horizontal="center" vertical="center"/>
    </xf>
    <xf numFmtId="4" fontId="8" fillId="4" borderId="13" xfId="0" applyNumberFormat="1" applyFont="1" applyFill="1" applyBorder="1" applyAlignment="1">
      <alignment horizontal="center" vertical="center"/>
    </xf>
    <xf numFmtId="43" fontId="8" fillId="4" borderId="13" xfId="0" applyNumberFormat="1" applyFont="1" applyFill="1" applyBorder="1" applyAlignment="1">
      <alignment horizontal="center" vertical="center"/>
    </xf>
    <xf numFmtId="10" fontId="8" fillId="4" borderId="13" xfId="0" applyNumberFormat="1" applyFont="1" applyFill="1" applyBorder="1" applyAlignment="1">
      <alignment horizontal="center" vertical="center"/>
    </xf>
    <xf numFmtId="4" fontId="8" fillId="4" borderId="13" xfId="0" applyNumberFormat="1" applyFont="1" applyFill="1" applyBorder="1" applyAlignment="1">
      <alignment horizontal="right" vertical="center"/>
    </xf>
    <xf numFmtId="4" fontId="8" fillId="4" borderId="14" xfId="0" applyNumberFormat="1" applyFont="1" applyFill="1" applyBorder="1" applyAlignment="1">
      <alignment horizontal="right" vertical="center"/>
    </xf>
    <xf numFmtId="49" fontId="4" fillId="5" borderId="2" xfId="0" applyNumberFormat="1" applyFont="1" applyFill="1" applyBorder="1" applyAlignment="1">
      <alignment vertical="top"/>
    </xf>
    <xf numFmtId="0" fontId="4" fillId="5" borderId="2" xfId="0" quotePrefix="1" applyFont="1" applyFill="1" applyBorder="1" applyAlignment="1">
      <alignment horizontal="center" vertical="top"/>
    </xf>
    <xf numFmtId="0" fontId="13" fillId="5" borderId="0" xfId="0" applyFont="1" applyFill="1" applyAlignment="1">
      <alignment horizontal="center" vertical="center" wrapText="1"/>
    </xf>
    <xf numFmtId="0" fontId="4" fillId="5" borderId="2" xfId="0" applyFont="1" applyFill="1" applyBorder="1" applyAlignment="1">
      <alignment horizontal="center" vertical="top"/>
    </xf>
    <xf numFmtId="4" fontId="13" fillId="5" borderId="0" xfId="0" applyNumberFormat="1" applyFont="1" applyFill="1" applyAlignment="1">
      <alignment horizontal="center" vertical="center"/>
    </xf>
    <xf numFmtId="0" fontId="4" fillId="5" borderId="2" xfId="0" applyFont="1" applyFill="1" applyBorder="1" applyAlignment="1">
      <alignment horizontal="left" vertical="top"/>
    </xf>
    <xf numFmtId="10" fontId="4" fillId="5" borderId="2" xfId="0" applyNumberFormat="1" applyFont="1" applyFill="1" applyBorder="1" applyAlignment="1">
      <alignment vertical="top"/>
    </xf>
    <xf numFmtId="0" fontId="4" fillId="4" borderId="2" xfId="0" applyFont="1" applyFill="1" applyBorder="1" applyAlignment="1">
      <alignment vertical="justify"/>
    </xf>
    <xf numFmtId="2" fontId="12" fillId="4" borderId="2" xfId="1" applyNumberFormat="1" applyFont="1" applyFill="1" applyBorder="1" applyAlignment="1">
      <alignment vertical="top"/>
    </xf>
    <xf numFmtId="49" fontId="4" fillId="4" borderId="2" xfId="0" applyNumberFormat="1" applyFont="1" applyFill="1" applyBorder="1" applyAlignment="1">
      <alignment horizontal="center" vertical="center"/>
    </xf>
    <xf numFmtId="0" fontId="4" fillId="4" borderId="2" xfId="0" applyFont="1" applyFill="1" applyBorder="1" applyAlignment="1">
      <alignment horizontal="left" vertical="center"/>
    </xf>
    <xf numFmtId="0" fontId="7" fillId="4" borderId="3" xfId="0" applyFont="1" applyFill="1" applyBorder="1" applyAlignment="1">
      <alignment horizontal="right" vertical="center"/>
    </xf>
    <xf numFmtId="2" fontId="7" fillId="4" borderId="3" xfId="0" applyNumberFormat="1" applyFont="1" applyFill="1" applyBorder="1" applyAlignment="1">
      <alignment horizontal="right" vertical="center"/>
    </xf>
    <xf numFmtId="0" fontId="3" fillId="4" borderId="2" xfId="0" applyFont="1" applyFill="1" applyBorder="1" applyAlignment="1">
      <alignment horizontal="left" vertical="top"/>
    </xf>
    <xf numFmtId="0" fontId="3" fillId="5" borderId="2" xfId="0" applyFont="1" applyFill="1" applyBorder="1" applyAlignment="1">
      <alignment vertical="top"/>
    </xf>
    <xf numFmtId="2" fontId="12" fillId="5" borderId="2" xfId="1" applyNumberFormat="1" applyFont="1" applyFill="1" applyBorder="1" applyAlignment="1">
      <alignment vertical="top"/>
    </xf>
    <xf numFmtId="4" fontId="4" fillId="5" borderId="0" xfId="0" applyNumberFormat="1" applyFont="1" applyFill="1" applyAlignment="1">
      <alignment vertical="center"/>
    </xf>
    <xf numFmtId="49" fontId="3" fillId="4" borderId="2" xfId="0" applyNumberFormat="1" applyFont="1" applyFill="1" applyBorder="1"/>
    <xf numFmtId="0" fontId="3" fillId="4" borderId="2" xfId="0" applyFont="1" applyFill="1" applyBorder="1" applyAlignment="1">
      <alignment horizontal="center"/>
    </xf>
    <xf numFmtId="0" fontId="3" fillId="4" borderId="2" xfId="0" applyFont="1" applyFill="1" applyBorder="1"/>
    <xf numFmtId="2" fontId="3" fillId="4" borderId="2" xfId="0" applyNumberFormat="1" applyFont="1" applyFill="1" applyBorder="1"/>
    <xf numFmtId="43" fontId="3" fillId="4" borderId="2" xfId="1" applyFont="1" applyFill="1" applyBorder="1" applyAlignment="1">
      <alignment horizontal="right"/>
    </xf>
    <xf numFmtId="43" fontId="3" fillId="4" borderId="2" xfId="1" applyFont="1" applyFill="1" applyBorder="1" applyAlignment="1">
      <alignment horizontal="center"/>
    </xf>
    <xf numFmtId="10" fontId="3" fillId="4" borderId="2" xfId="0" applyNumberFormat="1" applyFont="1" applyFill="1" applyBorder="1"/>
    <xf numFmtId="4" fontId="4" fillId="4" borderId="2" xfId="0" applyNumberFormat="1" applyFont="1" applyFill="1" applyBorder="1" applyAlignment="1">
      <alignment horizontal="right"/>
    </xf>
    <xf numFmtId="49" fontId="3" fillId="0" borderId="0" xfId="0" applyNumberFormat="1" applyFont="1"/>
    <xf numFmtId="0" fontId="3" fillId="0" borderId="0" xfId="0" applyFont="1" applyAlignment="1">
      <alignment horizontal="center"/>
    </xf>
    <xf numFmtId="43" fontId="3" fillId="0" borderId="0" xfId="1" applyFont="1" applyFill="1" applyAlignment="1">
      <alignment horizontal="right"/>
    </xf>
    <xf numFmtId="43" fontId="3" fillId="0" borderId="0" xfId="1" applyFont="1" applyFill="1" applyAlignment="1">
      <alignment horizontal="center"/>
    </xf>
    <xf numFmtId="10" fontId="3" fillId="0" borderId="0" xfId="0" applyNumberFormat="1" applyFont="1"/>
    <xf numFmtId="4" fontId="3" fillId="0" borderId="0" xfId="0" applyNumberFormat="1" applyFont="1"/>
    <xf numFmtId="0" fontId="11" fillId="0" borderId="0" xfId="4" applyFont="1" applyAlignment="1">
      <alignment horizontal="left"/>
    </xf>
    <xf numFmtId="0" fontId="11" fillId="0" borderId="0" xfId="4" applyFont="1" applyAlignment="1">
      <alignment horizontal="right"/>
    </xf>
    <xf numFmtId="14" fontId="3" fillId="0" borderId="0" xfId="0" applyNumberFormat="1" applyFont="1"/>
    <xf numFmtId="0" fontId="3" fillId="2" borderId="0" xfId="0" applyFont="1" applyFill="1" applyAlignment="1">
      <alignment vertical="center"/>
    </xf>
    <xf numFmtId="0" fontId="3" fillId="2" borderId="1" xfId="0" applyFont="1" applyFill="1" applyBorder="1" applyAlignment="1">
      <alignment vertical="center"/>
    </xf>
    <xf numFmtId="0" fontId="13" fillId="8" borderId="7" xfId="0" applyFont="1" applyFill="1" applyBorder="1" applyAlignment="1">
      <alignment vertical="center" wrapText="1"/>
    </xf>
    <xf numFmtId="0" fontId="13" fillId="8" borderId="8" xfId="0" applyFont="1" applyFill="1" applyBorder="1" applyAlignment="1">
      <alignment vertical="center" wrapText="1"/>
    </xf>
    <xf numFmtId="0" fontId="13" fillId="8" borderId="9" xfId="0" applyFont="1" applyFill="1" applyBorder="1" applyAlignment="1">
      <alignment vertical="center" wrapText="1"/>
    </xf>
    <xf numFmtId="0" fontId="13" fillId="8" borderId="12" xfId="0" applyFont="1" applyFill="1" applyBorder="1" applyAlignment="1">
      <alignment vertical="center" wrapText="1"/>
    </xf>
    <xf numFmtId="0" fontId="13" fillId="8" borderId="13" xfId="0" applyFont="1" applyFill="1" applyBorder="1" applyAlignment="1">
      <alignment vertical="center" wrapText="1"/>
    </xf>
    <xf numFmtId="0" fontId="13" fillId="8" borderId="14" xfId="0" applyFont="1" applyFill="1" applyBorder="1" applyAlignment="1">
      <alignment vertical="center" wrapText="1"/>
    </xf>
    <xf numFmtId="0" fontId="13" fillId="4" borderId="12" xfId="0" applyFont="1" applyFill="1" applyBorder="1" applyAlignment="1">
      <alignment vertical="center" wrapText="1"/>
    </xf>
    <xf numFmtId="0" fontId="13" fillId="4" borderId="13" xfId="0" applyFont="1" applyFill="1" applyBorder="1" applyAlignment="1">
      <alignment vertical="center" wrapText="1"/>
    </xf>
    <xf numFmtId="0" fontId="13" fillId="4" borderId="14" xfId="0" applyFont="1" applyFill="1" applyBorder="1" applyAlignment="1">
      <alignment vertical="center" wrapText="1"/>
    </xf>
    <xf numFmtId="43" fontId="16" fillId="2" borderId="0" xfId="1" applyFont="1" applyFill="1" applyAlignment="1" applyProtection="1"/>
    <xf numFmtId="0" fontId="9" fillId="0" borderId="0" xfId="0" applyFont="1"/>
    <xf numFmtId="165" fontId="15" fillId="0" borderId="0" xfId="1" applyNumberFormat="1" applyFont="1" applyAlignment="1" applyProtection="1">
      <alignment vertical="top"/>
    </xf>
    <xf numFmtId="165" fontId="15" fillId="0" borderId="0" xfId="5" applyNumberFormat="1" applyFont="1" applyAlignment="1">
      <alignment vertical="top"/>
    </xf>
    <xf numFmtId="165" fontId="16" fillId="0" borderId="0" xfId="1" applyNumberFormat="1" applyFont="1" applyAlignment="1" applyProtection="1">
      <alignment vertical="top"/>
    </xf>
    <xf numFmtId="0" fontId="16" fillId="0" borderId="0" xfId="0" applyFont="1"/>
    <xf numFmtId="0" fontId="20" fillId="0" borderId="18" xfId="0" applyFont="1" applyBorder="1" applyAlignment="1">
      <alignment horizontal="center" vertical="center"/>
    </xf>
    <xf numFmtId="0" fontId="20" fillId="0" borderId="23" xfId="0" applyFont="1" applyBorder="1" applyAlignment="1">
      <alignment horizontal="center" vertical="center"/>
    </xf>
    <xf numFmtId="10" fontId="9" fillId="9" borderId="27" xfId="0" applyNumberFormat="1" applyFont="1" applyFill="1" applyBorder="1" applyAlignment="1">
      <alignment horizontal="center" vertical="center"/>
    </xf>
    <xf numFmtId="10" fontId="22" fillId="9" borderId="18" xfId="0" applyNumberFormat="1" applyFont="1" applyFill="1" applyBorder="1" applyAlignment="1">
      <alignment horizontal="center" vertical="center"/>
    </xf>
    <xf numFmtId="167" fontId="9" fillId="0" borderId="27" xfId="0" applyNumberFormat="1" applyFont="1" applyBorder="1" applyAlignment="1">
      <alignment horizontal="center" vertical="center"/>
    </xf>
    <xf numFmtId="167" fontId="22" fillId="0" borderId="27" xfId="0" applyNumberFormat="1" applyFont="1" applyBorder="1" applyAlignment="1">
      <alignment horizontal="center" vertical="center"/>
    </xf>
    <xf numFmtId="10" fontId="22" fillId="9" borderId="28" xfId="6" applyNumberFormat="1" applyFont="1" applyFill="1" applyBorder="1" applyAlignment="1">
      <alignment horizontal="center" vertical="center"/>
    </xf>
    <xf numFmtId="10" fontId="9" fillId="9" borderId="31" xfId="0" applyNumberFormat="1" applyFont="1" applyFill="1" applyBorder="1" applyAlignment="1">
      <alignment horizontal="center" vertical="center"/>
    </xf>
    <xf numFmtId="167" fontId="9" fillId="0" borderId="31" xfId="0" applyNumberFormat="1" applyFont="1" applyBorder="1" applyAlignment="1">
      <alignment horizontal="center" vertical="center"/>
    </xf>
    <xf numFmtId="9" fontId="9" fillId="9" borderId="27" xfId="6" applyFont="1" applyFill="1" applyBorder="1" applyAlignment="1">
      <alignment horizontal="center" vertical="center"/>
    </xf>
    <xf numFmtId="43" fontId="20" fillId="0" borderId="32" xfId="1" applyFont="1" applyFill="1" applyBorder="1" applyAlignment="1">
      <alignment horizontal="right" vertical="center"/>
    </xf>
    <xf numFmtId="10" fontId="20" fillId="0" borderId="32" xfId="6" applyNumberFormat="1" applyFont="1" applyFill="1" applyBorder="1" applyAlignment="1">
      <alignment horizontal="center" vertical="center"/>
    </xf>
    <xf numFmtId="4" fontId="23" fillId="0" borderId="26" xfId="0" applyNumberFormat="1" applyFont="1" applyBorder="1"/>
    <xf numFmtId="4" fontId="23" fillId="0" borderId="29" xfId="0" applyNumberFormat="1" applyFont="1" applyBorder="1"/>
    <xf numFmtId="4" fontId="20" fillId="0" borderId="33" xfId="0" applyNumberFormat="1" applyFont="1" applyBorder="1" applyAlignment="1">
      <alignment horizontal="right" vertical="center"/>
    </xf>
    <xf numFmtId="10" fontId="20" fillId="0" borderId="33" xfId="0" applyNumberFormat="1" applyFont="1" applyBorder="1" applyAlignment="1">
      <alignment horizontal="center" vertical="center"/>
    </xf>
    <xf numFmtId="4" fontId="23" fillId="0" borderId="33" xfId="0" applyNumberFormat="1" applyFont="1" applyBorder="1" applyAlignment="1">
      <alignment horizontal="right" vertical="center"/>
    </xf>
    <xf numFmtId="168" fontId="9" fillId="0" borderId="0" xfId="0" applyNumberFormat="1" applyFont="1"/>
    <xf numFmtId="43" fontId="9" fillId="0" borderId="0" xfId="0" applyNumberFormat="1" applyFont="1"/>
    <xf numFmtId="4" fontId="9" fillId="0" borderId="0" xfId="0" applyNumberFormat="1" applyFont="1"/>
    <xf numFmtId="0" fontId="9" fillId="0" borderId="0" xfId="0" applyFont="1" applyAlignment="1">
      <alignment horizontal="center" vertical="center" wrapText="1"/>
    </xf>
    <xf numFmtId="0" fontId="24" fillId="0" borderId="0" xfId="0" applyFont="1" applyAlignment="1">
      <alignment horizontal="center" vertical="center" wrapText="1"/>
    </xf>
    <xf numFmtId="0" fontId="22" fillId="0" borderId="0" xfId="0" applyFont="1" applyAlignment="1">
      <alignment horizontal="center" vertical="center" wrapText="1"/>
    </xf>
    <xf numFmtId="0" fontId="30" fillId="0" borderId="0" xfId="0" applyFont="1" applyAlignment="1">
      <alignment horizontal="center" vertical="center" wrapText="1"/>
    </xf>
    <xf numFmtId="169" fontId="9" fillId="13" borderId="44" xfId="0" applyNumberFormat="1" applyFont="1" applyFill="1" applyBorder="1" applyAlignment="1">
      <alignment horizontal="center" vertical="center" wrapText="1"/>
    </xf>
    <xf numFmtId="169" fontId="22" fillId="12" borderId="45" xfId="0" applyNumberFormat="1" applyFont="1" applyFill="1" applyBorder="1" applyAlignment="1">
      <alignment horizontal="center" vertical="center" wrapText="1"/>
    </xf>
    <xf numFmtId="0" fontId="9" fillId="13" borderId="47" xfId="0" applyFont="1" applyFill="1" applyBorder="1" applyAlignment="1">
      <alignment horizontal="center" vertical="center" wrapText="1"/>
    </xf>
    <xf numFmtId="0" fontId="22" fillId="12" borderId="48" xfId="0" applyFont="1" applyFill="1" applyBorder="1" applyAlignment="1">
      <alignment horizontal="center" vertical="center" wrapText="1"/>
    </xf>
    <xf numFmtId="169" fontId="9" fillId="13" borderId="49" xfId="0" applyNumberFormat="1" applyFont="1" applyFill="1" applyBorder="1" applyAlignment="1">
      <alignment horizontal="center" vertical="center" wrapText="1"/>
    </xf>
    <xf numFmtId="0" fontId="22" fillId="12" borderId="50" xfId="0" applyFont="1" applyFill="1" applyBorder="1" applyAlignment="1">
      <alignment horizontal="center" vertical="center" wrapText="1"/>
    </xf>
    <xf numFmtId="170" fontId="9" fillId="13" borderId="51" xfId="0" applyNumberFormat="1" applyFont="1" applyFill="1" applyBorder="1" applyAlignment="1">
      <alignment horizontal="center" vertical="center" wrapText="1"/>
    </xf>
    <xf numFmtId="170" fontId="22" fillId="12" borderId="50" xfId="0" applyNumberFormat="1" applyFont="1" applyFill="1" applyBorder="1" applyAlignment="1">
      <alignment horizontal="center" vertical="center" wrapText="1"/>
    </xf>
    <xf numFmtId="169" fontId="9" fillId="13" borderId="51" xfId="0" applyNumberFormat="1" applyFont="1" applyFill="1" applyBorder="1" applyAlignment="1">
      <alignment horizontal="center" vertical="center" wrapText="1"/>
    </xf>
    <xf numFmtId="171" fontId="9" fillId="2" borderId="51" xfId="0" applyNumberFormat="1" applyFont="1" applyFill="1" applyBorder="1" applyAlignment="1">
      <alignment horizontal="center" vertical="center" wrapText="1"/>
    </xf>
    <xf numFmtId="169" fontId="9" fillId="2" borderId="51" xfId="0" applyNumberFormat="1" applyFont="1" applyFill="1" applyBorder="1" applyAlignment="1">
      <alignment horizontal="center" vertical="center" wrapText="1"/>
    </xf>
    <xf numFmtId="169" fontId="9" fillId="0" borderId="51" xfId="0" applyNumberFormat="1" applyFont="1" applyBorder="1" applyAlignment="1">
      <alignment horizontal="center" vertical="center" wrapText="1"/>
    </xf>
    <xf numFmtId="169" fontId="22" fillId="12" borderId="50" xfId="0" applyNumberFormat="1" applyFont="1" applyFill="1" applyBorder="1" applyAlignment="1">
      <alignment horizontal="center" vertical="center" wrapText="1"/>
    </xf>
    <xf numFmtId="0" fontId="30" fillId="12" borderId="1" xfId="0" applyFont="1" applyFill="1" applyBorder="1" applyAlignment="1">
      <alignment horizontal="center" vertical="center" wrapText="1"/>
    </xf>
    <xf numFmtId="169" fontId="9" fillId="0" borderId="55" xfId="0" applyNumberFormat="1" applyFont="1" applyBorder="1" applyAlignment="1">
      <alignment horizontal="center" vertical="center" wrapText="1"/>
    </xf>
    <xf numFmtId="169" fontId="9" fillId="2" borderId="55" xfId="0" applyNumberFormat="1" applyFont="1" applyFill="1" applyBorder="1" applyAlignment="1">
      <alignment horizontal="center" vertical="center" wrapText="1"/>
    </xf>
    <xf numFmtId="0" fontId="22" fillId="12" borderId="56" xfId="0" applyFont="1" applyFill="1" applyBorder="1" applyAlignment="1">
      <alignment horizontal="center" vertical="center" wrapText="1"/>
    </xf>
    <xf numFmtId="0" fontId="30" fillId="12" borderId="13" xfId="0" applyFont="1" applyFill="1" applyBorder="1" applyAlignment="1">
      <alignment horizontal="center" vertical="center" wrapText="1"/>
    </xf>
    <xf numFmtId="169" fontId="9" fillId="0" borderId="58" xfId="0" applyNumberFormat="1" applyFont="1" applyBorder="1" applyAlignment="1">
      <alignment horizontal="center" vertical="center" wrapText="1"/>
    </xf>
    <xf numFmtId="169" fontId="22" fillId="12" borderId="59" xfId="0" applyNumberFormat="1" applyFont="1" applyFill="1" applyBorder="1" applyAlignment="1">
      <alignment horizontal="center" vertical="center" wrapText="1"/>
    </xf>
    <xf numFmtId="169" fontId="9" fillId="14" borderId="58" xfId="0" applyNumberFormat="1" applyFont="1" applyFill="1" applyBorder="1" applyAlignment="1">
      <alignment horizontal="center" vertical="center" wrapText="1"/>
    </xf>
    <xf numFmtId="0" fontId="30" fillId="12" borderId="2" xfId="0" applyFont="1" applyFill="1" applyBorder="1" applyAlignment="1">
      <alignment horizontal="center" vertical="center" wrapText="1"/>
    </xf>
    <xf numFmtId="169" fontId="9" fillId="0" borderId="60" xfId="0" applyNumberFormat="1" applyFont="1" applyBorder="1" applyAlignment="1">
      <alignment horizontal="center" vertical="center" wrapText="1"/>
    </xf>
    <xf numFmtId="169" fontId="9" fillId="2" borderId="60" xfId="0" applyNumberFormat="1" applyFont="1" applyFill="1" applyBorder="1" applyAlignment="1">
      <alignment horizontal="center" vertical="center" wrapText="1"/>
    </xf>
    <xf numFmtId="169" fontId="22" fillId="12" borderId="61" xfId="0" applyNumberFormat="1" applyFont="1" applyFill="1" applyBorder="1" applyAlignment="1">
      <alignment horizontal="center" vertical="center" wrapText="1"/>
    </xf>
    <xf numFmtId="4" fontId="9" fillId="0" borderId="0" xfId="0" applyNumberFormat="1" applyFont="1" applyAlignment="1">
      <alignment horizontal="center" vertical="center" wrapText="1"/>
    </xf>
    <xf numFmtId="0" fontId="30" fillId="12" borderId="62" xfId="0" applyFont="1" applyFill="1" applyBorder="1" applyAlignment="1">
      <alignment horizontal="center" vertical="center" wrapText="1"/>
    </xf>
    <xf numFmtId="0" fontId="30" fillId="12" borderId="63" xfId="0" applyFont="1" applyFill="1" applyBorder="1" applyAlignment="1">
      <alignment horizontal="center" vertical="center" wrapText="1"/>
    </xf>
    <xf numFmtId="169" fontId="9" fillId="0" borderId="64" xfId="0" applyNumberFormat="1" applyFont="1" applyBorder="1" applyAlignment="1">
      <alignment horizontal="center" vertical="center" wrapText="1"/>
    </xf>
    <xf numFmtId="169" fontId="9" fillId="2" borderId="64" xfId="0" applyNumberFormat="1" applyFont="1" applyFill="1" applyBorder="1" applyAlignment="1">
      <alignment horizontal="center" vertical="center" wrapText="1"/>
    </xf>
    <xf numFmtId="0" fontId="30" fillId="12" borderId="65" xfId="0" applyFont="1" applyFill="1" applyBorder="1" applyAlignment="1">
      <alignment horizontal="center" vertical="center" wrapText="1"/>
    </xf>
    <xf numFmtId="0" fontId="30" fillId="12" borderId="0" xfId="0" applyFont="1" applyFill="1" applyAlignment="1">
      <alignment horizontal="center" vertical="center" wrapText="1"/>
    </xf>
    <xf numFmtId="169" fontId="9" fillId="14" borderId="15" xfId="0" applyNumberFormat="1" applyFont="1" applyFill="1" applyBorder="1" applyAlignment="1">
      <alignment horizontal="center" vertical="center" wrapText="1"/>
    </xf>
    <xf numFmtId="0" fontId="22" fillId="12" borderId="66" xfId="0" applyFont="1" applyFill="1" applyBorder="1" applyAlignment="1">
      <alignment horizontal="center" vertical="center" wrapText="1"/>
    </xf>
    <xf numFmtId="0" fontId="30" fillId="12" borderId="68" xfId="0" applyFont="1" applyFill="1" applyBorder="1" applyAlignment="1">
      <alignment horizontal="center" vertical="center" wrapText="1"/>
    </xf>
    <xf numFmtId="169" fontId="9" fillId="14" borderId="47" xfId="0" applyNumberFormat="1" applyFont="1" applyFill="1" applyBorder="1" applyAlignment="1">
      <alignment horizontal="center" vertical="center" wrapText="1"/>
    </xf>
    <xf numFmtId="0" fontId="22" fillId="12" borderId="69" xfId="0" applyFont="1" applyFill="1" applyBorder="1" applyAlignment="1">
      <alignment horizontal="center" vertical="center" wrapText="1"/>
    </xf>
    <xf numFmtId="0" fontId="30" fillId="12" borderId="12" xfId="0" applyFont="1" applyFill="1" applyBorder="1" applyAlignment="1">
      <alignment horizontal="center" vertical="center" wrapText="1"/>
    </xf>
    <xf numFmtId="9" fontId="9" fillId="14" borderId="51" xfId="0" applyNumberFormat="1" applyFont="1" applyFill="1" applyBorder="1" applyAlignment="1">
      <alignment horizontal="center" vertical="center" wrapText="1"/>
    </xf>
    <xf numFmtId="169" fontId="9" fillId="0" borderId="47" xfId="0" applyNumberFormat="1" applyFont="1" applyBorder="1" applyAlignment="1">
      <alignment horizontal="center" vertical="center" wrapText="1"/>
    </xf>
    <xf numFmtId="169" fontId="9" fillId="2" borderId="47" xfId="0" applyNumberFormat="1" applyFont="1" applyFill="1" applyBorder="1" applyAlignment="1">
      <alignment horizontal="center" vertical="center" wrapText="1"/>
    </xf>
    <xf numFmtId="169" fontId="22" fillId="12" borderId="69" xfId="0" applyNumberFormat="1" applyFont="1" applyFill="1" applyBorder="1" applyAlignment="1">
      <alignment horizontal="center" vertical="center" wrapText="1"/>
    </xf>
    <xf numFmtId="2" fontId="9" fillId="0" borderId="0" xfId="0" applyNumberFormat="1" applyFont="1" applyAlignment="1">
      <alignment horizontal="center" vertical="center" wrapText="1"/>
    </xf>
    <xf numFmtId="169" fontId="9" fillId="0" borderId="70" xfId="0" applyNumberFormat="1" applyFont="1" applyBorder="1" applyAlignment="1">
      <alignment horizontal="center" vertical="center" wrapText="1"/>
    </xf>
    <xf numFmtId="169" fontId="9" fillId="2" borderId="70" xfId="0" applyNumberFormat="1" applyFont="1" applyFill="1" applyBorder="1" applyAlignment="1">
      <alignment horizontal="center" vertical="center" wrapText="1"/>
    </xf>
    <xf numFmtId="169" fontId="22" fillId="12" borderId="71" xfId="0" applyNumberFormat="1" applyFont="1" applyFill="1" applyBorder="1" applyAlignment="1">
      <alignment horizontal="center" vertical="center" wrapText="1"/>
    </xf>
    <xf numFmtId="0" fontId="30" fillId="12" borderId="72" xfId="0" applyFont="1" applyFill="1" applyBorder="1" applyAlignment="1">
      <alignment horizontal="center" vertical="center" wrapText="1"/>
    </xf>
    <xf numFmtId="169" fontId="9" fillId="0" borderId="73" xfId="0" applyNumberFormat="1" applyFont="1" applyBorder="1" applyAlignment="1">
      <alignment horizontal="center" vertical="center" wrapText="1"/>
    </xf>
    <xf numFmtId="169" fontId="9" fillId="2" borderId="73" xfId="0" applyNumberFormat="1" applyFont="1" applyFill="1" applyBorder="1" applyAlignment="1">
      <alignment horizontal="center" vertical="center" wrapText="1"/>
    </xf>
    <xf numFmtId="0" fontId="22" fillId="12" borderId="74" xfId="0" applyFont="1" applyFill="1" applyBorder="1" applyAlignment="1">
      <alignment horizontal="center" vertical="center" wrapText="1"/>
    </xf>
    <xf numFmtId="0" fontId="30" fillId="12" borderId="7" xfId="0" applyFont="1" applyFill="1" applyBorder="1" applyAlignment="1">
      <alignment horizontal="center" vertical="center" wrapText="1"/>
    </xf>
    <xf numFmtId="171" fontId="9" fillId="0" borderId="70" xfId="0" applyNumberFormat="1" applyFont="1" applyBorder="1" applyAlignment="1">
      <alignment horizontal="center" vertical="center" wrapText="1"/>
    </xf>
    <xf numFmtId="171" fontId="9" fillId="2" borderId="70" xfId="0" applyNumberFormat="1" applyFont="1" applyFill="1" applyBorder="1" applyAlignment="1">
      <alignment horizontal="center" vertical="center" wrapText="1"/>
    </xf>
    <xf numFmtId="0" fontId="30" fillId="12" borderId="75" xfId="0" applyFont="1" applyFill="1" applyBorder="1" applyAlignment="1">
      <alignment horizontal="center" vertical="center" wrapText="1"/>
    </xf>
    <xf numFmtId="169" fontId="9" fillId="2" borderId="44" xfId="0" applyNumberFormat="1" applyFont="1" applyFill="1" applyBorder="1" applyAlignment="1">
      <alignment horizontal="center" vertical="center" wrapText="1"/>
    </xf>
    <xf numFmtId="0" fontId="22" fillId="12" borderId="76" xfId="0" applyFont="1" applyFill="1" applyBorder="1" applyAlignment="1">
      <alignment horizontal="center" vertical="center" wrapText="1"/>
    </xf>
    <xf numFmtId="169" fontId="9" fillId="0" borderId="78" xfId="0" applyNumberFormat="1" applyFont="1" applyBorder="1" applyAlignment="1">
      <alignment horizontal="center" vertical="center" wrapText="1"/>
    </xf>
    <xf numFmtId="169" fontId="9" fillId="0" borderId="79" xfId="0" applyNumberFormat="1" applyFont="1" applyBorder="1" applyAlignment="1">
      <alignment horizontal="center" vertical="center" wrapText="1"/>
    </xf>
    <xf numFmtId="169" fontId="9" fillId="2" borderId="80" xfId="0" applyNumberFormat="1" applyFont="1" applyFill="1" applyBorder="1" applyAlignment="1">
      <alignment horizontal="center" vertical="center" wrapText="1"/>
    </xf>
    <xf numFmtId="169" fontId="22" fillId="12" borderId="48" xfId="0" applyNumberFormat="1" applyFont="1" applyFill="1" applyBorder="1" applyAlignment="1">
      <alignment horizontal="center" vertical="center" wrapText="1"/>
    </xf>
    <xf numFmtId="169" fontId="9" fillId="0" borderId="2" xfId="0" applyNumberFormat="1" applyFont="1" applyBorder="1" applyAlignment="1">
      <alignment horizontal="center" vertical="center" wrapText="1"/>
    </xf>
    <xf numFmtId="169" fontId="9" fillId="2" borderId="79" xfId="0" applyNumberFormat="1" applyFont="1" applyFill="1" applyBorder="1" applyAlignment="1">
      <alignment horizontal="center" vertical="center" wrapText="1"/>
    </xf>
    <xf numFmtId="0" fontId="30" fillId="12" borderId="4" xfId="0" applyFont="1" applyFill="1" applyBorder="1" applyAlignment="1">
      <alignment horizontal="center" vertical="center" wrapText="1"/>
    </xf>
    <xf numFmtId="169" fontId="9" fillId="2" borderId="2" xfId="0" applyNumberFormat="1" applyFont="1" applyFill="1" applyBorder="1" applyAlignment="1">
      <alignment horizontal="center" vertical="center" wrapText="1"/>
    </xf>
    <xf numFmtId="169" fontId="22" fillId="12" borderId="2" xfId="0" applyNumberFormat="1" applyFont="1" applyFill="1" applyBorder="1" applyAlignment="1">
      <alignment horizontal="center" vertical="center" wrapText="1"/>
    </xf>
    <xf numFmtId="169" fontId="22" fillId="12" borderId="81" xfId="0" applyNumberFormat="1" applyFont="1" applyFill="1" applyBorder="1" applyAlignment="1">
      <alignment horizontal="center" vertical="center" wrapText="1"/>
    </xf>
    <xf numFmtId="169" fontId="9" fillId="14" borderId="82" xfId="0" applyNumberFormat="1" applyFont="1" applyFill="1" applyBorder="1" applyAlignment="1">
      <alignment horizontal="center" vertical="center" wrapText="1"/>
    </xf>
    <xf numFmtId="169" fontId="9" fillId="14" borderId="83" xfId="0" applyNumberFormat="1" applyFont="1" applyFill="1" applyBorder="1" applyAlignment="1">
      <alignment horizontal="center" vertical="center" wrapText="1"/>
    </xf>
    <xf numFmtId="169" fontId="9" fillId="14" borderId="84" xfId="0" applyNumberFormat="1" applyFont="1" applyFill="1" applyBorder="1" applyAlignment="1">
      <alignment horizontal="center" vertical="center" wrapText="1"/>
    </xf>
    <xf numFmtId="169" fontId="9" fillId="14" borderId="85" xfId="0" applyNumberFormat="1" applyFont="1" applyFill="1" applyBorder="1" applyAlignment="1">
      <alignment horizontal="center" vertical="center" wrapText="1"/>
    </xf>
    <xf numFmtId="169" fontId="9" fillId="14" borderId="4" xfId="0" applyNumberFormat="1" applyFont="1" applyFill="1" applyBorder="1" applyAlignment="1">
      <alignment horizontal="center" vertical="center" wrapText="1"/>
    </xf>
    <xf numFmtId="169" fontId="9" fillId="13" borderId="2" xfId="0" applyNumberFormat="1" applyFont="1" applyFill="1" applyBorder="1" applyAlignment="1">
      <alignment horizontal="center" vertical="center" wrapText="1"/>
    </xf>
    <xf numFmtId="0" fontId="9" fillId="13" borderId="2" xfId="0" applyFont="1" applyFill="1" applyBorder="1" applyAlignment="1">
      <alignment horizontal="center" vertical="center" wrapText="1"/>
    </xf>
    <xf numFmtId="0" fontId="30" fillId="12" borderId="3" xfId="0" applyFont="1" applyFill="1" applyBorder="1" applyAlignment="1">
      <alignment horizontal="center" vertical="center" wrapText="1"/>
    </xf>
    <xf numFmtId="169" fontId="9" fillId="14" borderId="2" xfId="0" applyNumberFormat="1" applyFont="1" applyFill="1" applyBorder="1" applyAlignment="1">
      <alignment horizontal="center" vertical="center" wrapText="1"/>
    </xf>
    <xf numFmtId="169" fontId="9" fillId="15" borderId="15" xfId="0" applyNumberFormat="1" applyFont="1" applyFill="1" applyBorder="1" applyAlignment="1">
      <alignment horizontal="center" vertical="center" wrapText="1"/>
    </xf>
    <xf numFmtId="0" fontId="30" fillId="12" borderId="86" xfId="0" applyFont="1" applyFill="1" applyBorder="1" applyAlignment="1">
      <alignment vertical="center" wrapText="1"/>
    </xf>
    <xf numFmtId="0" fontId="30" fillId="12" borderId="75" xfId="0" applyFont="1" applyFill="1" applyBorder="1" applyAlignment="1">
      <alignment vertical="center" wrapText="1"/>
    </xf>
    <xf numFmtId="169" fontId="9" fillId="2" borderId="15" xfId="0" applyNumberFormat="1" applyFont="1" applyFill="1" applyBorder="1" applyAlignment="1">
      <alignment horizontal="center" vertical="center" wrapText="1"/>
    </xf>
    <xf numFmtId="0" fontId="22" fillId="12" borderId="81" xfId="0" applyFont="1" applyFill="1" applyBorder="1" applyAlignment="1">
      <alignment horizontal="center" vertical="center" wrapText="1"/>
    </xf>
    <xf numFmtId="0" fontId="24" fillId="12" borderId="88" xfId="0" applyFont="1" applyFill="1" applyBorder="1" applyAlignment="1">
      <alignment horizontal="center" vertical="center" wrapText="1"/>
    </xf>
    <xf numFmtId="0" fontId="22" fillId="12" borderId="91" xfId="0" applyFont="1" applyFill="1" applyBorder="1" applyAlignment="1">
      <alignment horizontal="center" vertical="center" wrapText="1"/>
    </xf>
    <xf numFmtId="0" fontId="24" fillId="0" borderId="92" xfId="0" applyFont="1" applyBorder="1" applyAlignment="1">
      <alignment horizontal="center" vertical="center" wrapText="1"/>
    </xf>
    <xf numFmtId="0" fontId="9" fillId="0" borderId="93" xfId="0" applyFont="1" applyBorder="1" applyAlignment="1">
      <alignment horizontal="center" vertical="center" wrapText="1"/>
    </xf>
    <xf numFmtId="0" fontId="9" fillId="16" borderId="93" xfId="0" applyFont="1" applyFill="1" applyBorder="1" applyAlignment="1">
      <alignment horizontal="center" vertical="center" wrapText="1"/>
    </xf>
    <xf numFmtId="0" fontId="22" fillId="12" borderId="94" xfId="0" applyFont="1" applyFill="1" applyBorder="1" applyAlignment="1">
      <alignment horizontal="center" vertical="center" wrapText="1"/>
    </xf>
    <xf numFmtId="0" fontId="31" fillId="7" borderId="93" xfId="0" applyFont="1" applyFill="1" applyBorder="1" applyAlignment="1">
      <alignment horizontal="center" vertical="center" wrapText="1"/>
    </xf>
    <xf numFmtId="0" fontId="31" fillId="16" borderId="93" xfId="0" applyFont="1" applyFill="1" applyBorder="1" applyAlignment="1">
      <alignment horizontal="center" vertical="center" wrapText="1"/>
    </xf>
    <xf numFmtId="0" fontId="31" fillId="2" borderId="92" xfId="0" applyFont="1" applyFill="1" applyBorder="1" applyAlignment="1">
      <alignment horizontal="center" vertical="center" wrapText="1"/>
    </xf>
    <xf numFmtId="0" fontId="15" fillId="2" borderId="93" xfId="0" applyFont="1" applyFill="1" applyBorder="1" applyAlignment="1">
      <alignment horizontal="center" vertical="center" wrapText="1"/>
    </xf>
    <xf numFmtId="0" fontId="15" fillId="16" borderId="93" xfId="0" applyFont="1" applyFill="1" applyBorder="1" applyAlignment="1">
      <alignment horizontal="center" vertical="center" wrapText="1"/>
    </xf>
    <xf numFmtId="0" fontId="9" fillId="12" borderId="94" xfId="0" applyFont="1" applyFill="1" applyBorder="1" applyAlignment="1">
      <alignment horizontal="center" vertical="center" wrapText="1"/>
    </xf>
    <xf numFmtId="0" fontId="31" fillId="0" borderId="92" xfId="0" applyFont="1" applyBorder="1" applyAlignment="1">
      <alignment horizontal="center" vertical="center" textRotation="90" wrapText="1"/>
    </xf>
    <xf numFmtId="0" fontId="15" fillId="0" borderId="93" xfId="0" applyFont="1" applyBorder="1" applyAlignment="1">
      <alignment horizontal="center" vertical="center" wrapText="1"/>
    </xf>
    <xf numFmtId="0" fontId="31" fillId="0" borderId="92" xfId="0" applyFont="1" applyBorder="1" applyAlignment="1">
      <alignment horizontal="center" vertical="center" wrapText="1"/>
    </xf>
    <xf numFmtId="0" fontId="31" fillId="2" borderId="93" xfId="0" applyFont="1" applyFill="1" applyBorder="1" applyAlignment="1">
      <alignment horizontal="center" vertical="center" wrapText="1"/>
    </xf>
    <xf numFmtId="0" fontId="24" fillId="12" borderId="92" xfId="0" applyFont="1" applyFill="1" applyBorder="1" applyAlignment="1">
      <alignment horizontal="center" vertical="center" wrapText="1"/>
    </xf>
    <xf numFmtId="0" fontId="24" fillId="12" borderId="97" xfId="0" applyFont="1" applyFill="1" applyBorder="1" applyAlignment="1">
      <alignment horizontal="center" vertical="center" wrapText="1"/>
    </xf>
    <xf numFmtId="0" fontId="22" fillId="12" borderId="100" xfId="0" applyFont="1" applyFill="1" applyBorder="1" applyAlignment="1">
      <alignment horizontal="center" vertical="center" wrapText="1"/>
    </xf>
    <xf numFmtId="0" fontId="2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17" borderId="2" xfId="0" applyFont="1" applyFill="1" applyBorder="1" applyAlignment="1">
      <alignment horizontal="center" vertical="center" wrapText="1"/>
    </xf>
    <xf numFmtId="0" fontId="9" fillId="17" borderId="0" xfId="0" applyFont="1" applyFill="1" applyAlignment="1">
      <alignment horizontal="center" vertical="center" wrapText="1"/>
    </xf>
    <xf numFmtId="0" fontId="32" fillId="17" borderId="0" xfId="0" applyFont="1" applyFill="1" applyAlignment="1">
      <alignment horizontal="center" vertical="center" wrapText="1"/>
    </xf>
    <xf numFmtId="0" fontId="22" fillId="4" borderId="0" xfId="0" applyFont="1" applyFill="1" applyAlignment="1">
      <alignment horizontal="center" vertical="center" wrapText="1"/>
    </xf>
    <xf numFmtId="0" fontId="22" fillId="18" borderId="103" xfId="0" applyFont="1" applyFill="1" applyBorder="1" applyAlignment="1">
      <alignment horizontal="center" wrapText="1"/>
    </xf>
    <xf numFmtId="0" fontId="27" fillId="18" borderId="64" xfId="0" applyFont="1" applyFill="1" applyBorder="1" applyAlignment="1">
      <alignment horizontal="center" wrapText="1"/>
    </xf>
    <xf numFmtId="0" fontId="29" fillId="20" borderId="64" xfId="0" applyFont="1" applyFill="1" applyBorder="1" applyAlignment="1">
      <alignment horizontal="center" wrapText="1"/>
    </xf>
    <xf numFmtId="0" fontId="35" fillId="20" borderId="64" xfId="0" applyFont="1" applyFill="1" applyBorder="1" applyAlignment="1">
      <alignment horizontal="center" wrapText="1"/>
    </xf>
    <xf numFmtId="0" fontId="27" fillId="12" borderId="75" xfId="0" applyFont="1" applyFill="1" applyBorder="1" applyAlignment="1">
      <alignment horizontal="center" vertical="center" wrapText="1"/>
    </xf>
    <xf numFmtId="39" fontId="9" fillId="13" borderId="104" xfId="0" applyNumberFormat="1" applyFont="1" applyFill="1" applyBorder="1" applyAlignment="1">
      <alignment horizontal="center" vertical="center" wrapText="1"/>
    </xf>
    <xf numFmtId="39" fontId="9" fillId="13" borderId="44" xfId="0" applyNumberFormat="1" applyFont="1" applyFill="1" applyBorder="1" applyAlignment="1">
      <alignment horizontal="center" vertical="center" wrapText="1"/>
    </xf>
    <xf numFmtId="39" fontId="22" fillId="12" borderId="45" xfId="0" applyNumberFormat="1" applyFont="1" applyFill="1" applyBorder="1" applyAlignment="1">
      <alignment horizontal="center" vertical="center" wrapText="1"/>
    </xf>
    <xf numFmtId="0" fontId="9" fillId="13" borderId="105" xfId="0" applyFont="1" applyFill="1" applyBorder="1" applyAlignment="1">
      <alignment horizontal="center" vertical="center" wrapText="1"/>
    </xf>
    <xf numFmtId="39" fontId="9" fillId="13" borderId="106" xfId="0" applyNumberFormat="1" applyFont="1" applyFill="1" applyBorder="1" applyAlignment="1">
      <alignment horizontal="center" vertical="center" wrapText="1"/>
    </xf>
    <xf numFmtId="39" fontId="9" fillId="13" borderId="47" xfId="0" applyNumberFormat="1" applyFont="1" applyFill="1" applyBorder="1" applyAlignment="1">
      <alignment horizontal="center" vertical="center" wrapText="1"/>
    </xf>
    <xf numFmtId="172" fontId="24" fillId="0" borderId="0" xfId="0" applyNumberFormat="1" applyFont="1" applyAlignment="1">
      <alignment horizontal="center" vertical="center" wrapText="1"/>
    </xf>
    <xf numFmtId="37" fontId="9" fillId="13" borderId="107" xfId="0" applyNumberFormat="1" applyFont="1" applyFill="1" applyBorder="1" applyAlignment="1">
      <alignment horizontal="center" vertical="center" wrapText="1"/>
    </xf>
    <xf numFmtId="37" fontId="9" fillId="13" borderId="51" xfId="0" applyNumberFormat="1" applyFont="1" applyFill="1" applyBorder="1" applyAlignment="1">
      <alignment horizontal="center" vertical="center" wrapText="1"/>
    </xf>
    <xf numFmtId="39" fontId="22" fillId="12" borderId="15" xfId="0" applyNumberFormat="1" applyFont="1" applyFill="1" applyBorder="1" applyAlignment="1">
      <alignment horizontal="center" vertical="center" wrapText="1"/>
    </xf>
    <xf numFmtId="39" fontId="22" fillId="12" borderId="47" xfId="0" applyNumberFormat="1" applyFont="1" applyFill="1" applyBorder="1" applyAlignment="1">
      <alignment horizontal="center" vertical="center" wrapText="1"/>
    </xf>
    <xf numFmtId="39" fontId="9" fillId="13" borderId="107" xfId="0" applyNumberFormat="1" applyFont="1" applyFill="1" applyBorder="1" applyAlignment="1">
      <alignment horizontal="center" vertical="center" wrapText="1"/>
    </xf>
    <xf numFmtId="39" fontId="9" fillId="13" borderId="51" xfId="0" applyNumberFormat="1" applyFont="1" applyFill="1" applyBorder="1" applyAlignment="1">
      <alignment horizontal="center" vertical="center" wrapText="1"/>
    </xf>
    <xf numFmtId="171" fontId="9" fillId="2" borderId="107" xfId="0" applyNumberFormat="1" applyFont="1" applyFill="1" applyBorder="1" applyAlignment="1">
      <alignment horizontal="center" vertical="center" wrapText="1"/>
    </xf>
    <xf numFmtId="39" fontId="9" fillId="2" borderId="107" xfId="0" applyNumberFormat="1" applyFont="1" applyFill="1" applyBorder="1" applyAlignment="1">
      <alignment horizontal="center" vertical="center" wrapText="1"/>
    </xf>
    <xf numFmtId="39" fontId="9" fillId="2" borderId="51" xfId="0" applyNumberFormat="1" applyFont="1" applyFill="1" applyBorder="1" applyAlignment="1">
      <alignment horizontal="center" vertical="center" wrapText="1"/>
    </xf>
    <xf numFmtId="39" fontId="9" fillId="0" borderId="107" xfId="0" applyNumberFormat="1" applyFont="1" applyBorder="1" applyAlignment="1">
      <alignment horizontal="center" vertical="center" wrapText="1"/>
    </xf>
    <xf numFmtId="39" fontId="9" fillId="0" borderId="51" xfId="0" applyNumberFormat="1" applyFont="1" applyBorder="1" applyAlignment="1">
      <alignment horizontal="center" vertical="center" wrapText="1"/>
    </xf>
    <xf numFmtId="39" fontId="22" fillId="12" borderId="4" xfId="0" applyNumberFormat="1" applyFont="1" applyFill="1" applyBorder="1" applyAlignment="1">
      <alignment horizontal="center" vertical="center" wrapText="1"/>
    </xf>
    <xf numFmtId="0" fontId="30" fillId="12" borderId="110" xfId="0" applyFont="1" applyFill="1" applyBorder="1" applyAlignment="1">
      <alignment horizontal="center" vertical="center" wrapText="1"/>
    </xf>
    <xf numFmtId="39" fontId="9" fillId="0" borderId="111" xfId="0" applyNumberFormat="1" applyFont="1" applyBorder="1" applyAlignment="1">
      <alignment horizontal="center" vertical="center" wrapText="1"/>
    </xf>
    <xf numFmtId="39" fontId="9" fillId="0" borderId="55" xfId="0" applyNumberFormat="1" applyFont="1" applyBorder="1" applyAlignment="1">
      <alignment horizontal="center" vertical="center" wrapText="1"/>
    </xf>
    <xf numFmtId="39" fontId="9" fillId="2" borderId="55" xfId="0" applyNumberFormat="1" applyFont="1" applyFill="1" applyBorder="1" applyAlignment="1">
      <alignment horizontal="center" vertical="center" wrapText="1"/>
    </xf>
    <xf numFmtId="0" fontId="30" fillId="12" borderId="108" xfId="0" applyFont="1" applyFill="1" applyBorder="1" applyAlignment="1">
      <alignment horizontal="center" vertical="center" wrapText="1"/>
    </xf>
    <xf numFmtId="39" fontId="9" fillId="0" borderId="112" xfId="0" applyNumberFormat="1" applyFont="1" applyBorder="1" applyAlignment="1">
      <alignment horizontal="center" vertical="center" wrapText="1"/>
    </xf>
    <xf numFmtId="39" fontId="9" fillId="0" borderId="58" xfId="0" applyNumberFormat="1" applyFont="1" applyBorder="1" applyAlignment="1">
      <alignment horizontal="center" vertical="center" wrapText="1"/>
    </xf>
    <xf numFmtId="39" fontId="9" fillId="14" borderId="112" xfId="0" applyNumberFormat="1" applyFont="1" applyFill="1" applyBorder="1" applyAlignment="1">
      <alignment horizontal="center" vertical="center" wrapText="1"/>
    </xf>
    <xf numFmtId="39" fontId="9" fillId="14" borderId="58" xfId="0" applyNumberFormat="1" applyFont="1" applyFill="1" applyBorder="1" applyAlignment="1">
      <alignment horizontal="center" vertical="center" wrapText="1"/>
    </xf>
    <xf numFmtId="0" fontId="30" fillId="12" borderId="113" xfId="0" applyFont="1" applyFill="1" applyBorder="1" applyAlignment="1">
      <alignment horizontal="center" vertical="center" wrapText="1"/>
    </xf>
    <xf numFmtId="39" fontId="9" fillId="0" borderId="114" xfId="0" applyNumberFormat="1" applyFont="1" applyBorder="1" applyAlignment="1">
      <alignment horizontal="center" vertical="center" wrapText="1"/>
    </xf>
    <xf numFmtId="39" fontId="9" fillId="0" borderId="60" xfId="0" applyNumberFormat="1" applyFont="1" applyBorder="1" applyAlignment="1">
      <alignment horizontal="center" vertical="center" wrapText="1"/>
    </xf>
    <xf numFmtId="39" fontId="9" fillId="2" borderId="60" xfId="0" applyNumberFormat="1" applyFont="1" applyFill="1" applyBorder="1" applyAlignment="1">
      <alignment horizontal="center" vertical="center" wrapText="1"/>
    </xf>
    <xf numFmtId="0" fontId="30" fillId="12" borderId="115" xfId="0" applyFont="1" applyFill="1" applyBorder="1" applyAlignment="1">
      <alignment horizontal="center" vertical="center" wrapText="1"/>
    </xf>
    <xf numFmtId="0" fontId="30" fillId="12" borderId="41" xfId="0" applyFont="1" applyFill="1" applyBorder="1" applyAlignment="1">
      <alignment horizontal="center" vertical="center" wrapText="1"/>
    </xf>
    <xf numFmtId="39" fontId="9" fillId="0" borderId="103" xfId="0" applyNumberFormat="1" applyFont="1" applyBorder="1" applyAlignment="1">
      <alignment horizontal="center" vertical="center" wrapText="1"/>
    </xf>
    <xf numFmtId="39" fontId="9" fillId="0" borderId="64" xfId="0" applyNumberFormat="1" applyFont="1" applyBorder="1" applyAlignment="1">
      <alignment horizontal="center" vertical="center" wrapText="1"/>
    </xf>
    <xf numFmtId="39" fontId="9" fillId="2" borderId="64" xfId="0" applyNumberFormat="1" applyFont="1" applyFill="1" applyBorder="1" applyAlignment="1">
      <alignment horizontal="center" vertical="center" wrapText="1"/>
    </xf>
    <xf numFmtId="39" fontId="22" fillId="12" borderId="2" xfId="0" applyNumberFormat="1" applyFont="1" applyFill="1" applyBorder="1" applyAlignment="1">
      <alignment horizontal="center" vertical="center" wrapText="1"/>
    </xf>
    <xf numFmtId="0" fontId="30" fillId="12" borderId="6" xfId="0" applyFont="1" applyFill="1" applyBorder="1" applyAlignment="1">
      <alignment horizontal="center" vertical="center" wrapText="1"/>
    </xf>
    <xf numFmtId="0" fontId="30" fillId="12" borderId="116" xfId="0" applyFont="1" applyFill="1" applyBorder="1" applyAlignment="1">
      <alignment horizontal="center" vertical="center" wrapText="1"/>
    </xf>
    <xf numFmtId="39" fontId="9" fillId="14" borderId="14" xfId="0" applyNumberFormat="1" applyFont="1" applyFill="1" applyBorder="1" applyAlignment="1">
      <alignment horizontal="center" vertical="center" wrapText="1"/>
    </xf>
    <xf numFmtId="39" fontId="9" fillId="14" borderId="15" xfId="0" applyNumberFormat="1" applyFont="1" applyFill="1" applyBorder="1" applyAlignment="1">
      <alignment horizontal="center" vertical="center" wrapText="1"/>
    </xf>
    <xf numFmtId="39" fontId="9" fillId="14" borderId="105" xfId="0" applyNumberFormat="1" applyFont="1" applyFill="1" applyBorder="1" applyAlignment="1">
      <alignment horizontal="center" vertical="center" wrapText="1"/>
    </xf>
    <xf numFmtId="39" fontId="9" fillId="14" borderId="47" xfId="0" applyNumberFormat="1" applyFont="1" applyFill="1" applyBorder="1" applyAlignment="1">
      <alignment horizontal="center" vertical="center" wrapText="1"/>
    </xf>
    <xf numFmtId="0" fontId="30" fillId="12" borderId="117" xfId="0" applyFont="1" applyFill="1" applyBorder="1" applyAlignment="1">
      <alignment horizontal="center" vertical="center" wrapText="1"/>
    </xf>
    <xf numFmtId="9" fontId="9" fillId="14" borderId="107" xfId="0" applyNumberFormat="1" applyFont="1" applyFill="1" applyBorder="1" applyAlignment="1">
      <alignment horizontal="center" vertical="center" wrapText="1"/>
    </xf>
    <xf numFmtId="39" fontId="9" fillId="0" borderId="105" xfId="0" applyNumberFormat="1" applyFont="1" applyBorder="1" applyAlignment="1">
      <alignment horizontal="center" vertical="center" wrapText="1"/>
    </xf>
    <xf numFmtId="39" fontId="9" fillId="0" borderId="47" xfId="0" applyNumberFormat="1" applyFont="1" applyBorder="1" applyAlignment="1">
      <alignment horizontal="center" vertical="center" wrapText="1"/>
    </xf>
    <xf numFmtId="39" fontId="9" fillId="2" borderId="47" xfId="0" applyNumberFormat="1" applyFont="1" applyFill="1" applyBorder="1" applyAlignment="1">
      <alignment horizontal="center" vertical="center" wrapText="1"/>
    </xf>
    <xf numFmtId="39" fontId="9" fillId="0" borderId="118" xfId="0" applyNumberFormat="1" applyFont="1" applyBorder="1" applyAlignment="1">
      <alignment horizontal="center" vertical="center" wrapText="1"/>
    </xf>
    <xf numFmtId="39" fontId="9" fillId="0" borderId="70" xfId="0" applyNumberFormat="1" applyFont="1" applyBorder="1" applyAlignment="1">
      <alignment horizontal="center" vertical="center" wrapText="1"/>
    </xf>
    <xf numFmtId="39" fontId="9" fillId="2" borderId="70" xfId="0" applyNumberFormat="1" applyFont="1" applyFill="1" applyBorder="1" applyAlignment="1">
      <alignment horizontal="center" vertical="center" wrapText="1"/>
    </xf>
    <xf numFmtId="0" fontId="30" fillId="12" borderId="37" xfId="0" applyFont="1" applyFill="1" applyBorder="1" applyAlignment="1">
      <alignment horizontal="center" vertical="center" wrapText="1"/>
    </xf>
    <xf numFmtId="39" fontId="9" fillId="0" borderId="119" xfId="0" applyNumberFormat="1" applyFont="1" applyBorder="1" applyAlignment="1">
      <alignment horizontal="center" vertical="center" wrapText="1"/>
    </xf>
    <xf numFmtId="39" fontId="9" fillId="0" borderId="73" xfId="0" applyNumberFormat="1" applyFont="1" applyBorder="1" applyAlignment="1">
      <alignment horizontal="center" vertical="center" wrapText="1"/>
    </xf>
    <xf numFmtId="39" fontId="9" fillId="2" borderId="73" xfId="0" applyNumberFormat="1" applyFont="1" applyFill="1" applyBorder="1" applyAlignment="1">
      <alignment horizontal="center" vertical="center" wrapText="1"/>
    </xf>
    <xf numFmtId="0" fontId="9" fillId="0" borderId="12" xfId="0" applyFont="1" applyBorder="1" applyAlignment="1">
      <alignment horizontal="center" wrapText="1"/>
    </xf>
    <xf numFmtId="0" fontId="9" fillId="0" borderId="14" xfId="0" applyFont="1" applyBorder="1" applyAlignment="1">
      <alignment horizontal="center"/>
    </xf>
    <xf numFmtId="4" fontId="32" fillId="0" borderId="120" xfId="0" applyNumberFormat="1" applyFont="1" applyBorder="1" applyAlignment="1">
      <alignment horizontal="center" vertical="center" wrapText="1"/>
    </xf>
    <xf numFmtId="172" fontId="9" fillId="0" borderId="115" xfId="0" applyNumberFormat="1" applyFont="1" applyBorder="1" applyAlignment="1">
      <alignment horizontal="center" vertical="center" wrapText="1"/>
    </xf>
    <xf numFmtId="171" fontId="9" fillId="0" borderId="118" xfId="0" applyNumberFormat="1" applyFont="1" applyBorder="1" applyAlignment="1">
      <alignment horizontal="center" vertical="center" wrapText="1"/>
    </xf>
    <xf numFmtId="0" fontId="30" fillId="12" borderId="121" xfId="0" applyFont="1" applyFill="1" applyBorder="1" applyAlignment="1">
      <alignment horizontal="center" vertical="center" wrapText="1"/>
    </xf>
    <xf numFmtId="39" fontId="9" fillId="2" borderId="104" xfId="0" applyNumberFormat="1" applyFont="1" applyFill="1" applyBorder="1" applyAlignment="1">
      <alignment horizontal="center" vertical="center" wrapText="1"/>
    </xf>
    <xf numFmtId="39" fontId="9" fillId="2" borderId="44" xfId="0" applyNumberFormat="1" applyFont="1" applyFill="1" applyBorder="1" applyAlignment="1">
      <alignment horizontal="center" vertical="center" wrapText="1"/>
    </xf>
    <xf numFmtId="39" fontId="9" fillId="2" borderId="105" xfId="0" applyNumberFormat="1" applyFont="1" applyFill="1" applyBorder="1" applyAlignment="1">
      <alignment horizontal="center" vertical="center" wrapText="1"/>
    </xf>
    <xf numFmtId="0" fontId="36" fillId="12" borderId="113" xfId="0" applyFont="1" applyFill="1" applyBorder="1" applyAlignment="1">
      <alignment horizontal="center" vertical="center" wrapText="1"/>
    </xf>
    <xf numFmtId="39" fontId="9" fillId="0" borderId="122" xfId="0" applyNumberFormat="1" applyFont="1" applyBorder="1" applyAlignment="1">
      <alignment horizontal="center" vertical="center" wrapText="1"/>
    </xf>
    <xf numFmtId="39" fontId="9" fillId="0" borderId="123" xfId="0" applyNumberFormat="1" applyFont="1" applyBorder="1" applyAlignment="1">
      <alignment horizontal="center" vertical="center" wrapText="1"/>
    </xf>
    <xf numFmtId="39" fontId="9" fillId="0" borderId="80" xfId="0" applyNumberFormat="1" applyFont="1" applyBorder="1" applyAlignment="1">
      <alignment horizontal="center" vertical="center" wrapText="1"/>
    </xf>
    <xf numFmtId="39" fontId="9" fillId="2" borderId="80" xfId="0" applyNumberFormat="1" applyFont="1" applyFill="1" applyBorder="1" applyAlignment="1">
      <alignment horizontal="center" vertical="center" wrapText="1"/>
    </xf>
    <xf numFmtId="39" fontId="9" fillId="0" borderId="124" xfId="0" applyNumberFormat="1" applyFont="1" applyBorder="1" applyAlignment="1">
      <alignment horizontal="center" vertical="center" wrapText="1"/>
    </xf>
    <xf numFmtId="39" fontId="9" fillId="2" borderId="79" xfId="0" applyNumberFormat="1" applyFont="1" applyFill="1" applyBorder="1" applyAlignment="1">
      <alignment horizontal="center" vertical="center" wrapText="1"/>
    </xf>
    <xf numFmtId="0" fontId="30" fillId="12" borderId="32" xfId="0" applyFont="1" applyFill="1" applyBorder="1" applyAlignment="1">
      <alignment horizontal="center" vertical="center" wrapText="1"/>
    </xf>
    <xf numFmtId="39" fontId="9" fillId="2" borderId="6" xfId="0" applyNumberFormat="1" applyFont="1" applyFill="1" applyBorder="1" applyAlignment="1">
      <alignment horizontal="center" vertical="center" wrapText="1"/>
    </xf>
    <xf numFmtId="0" fontId="30" fillId="12" borderId="120" xfId="0" applyFont="1" applyFill="1" applyBorder="1" applyAlignment="1">
      <alignment horizontal="center" vertical="center" wrapText="1"/>
    </xf>
    <xf numFmtId="39" fontId="22" fillId="12" borderId="81" xfId="0" applyNumberFormat="1" applyFont="1" applyFill="1" applyBorder="1" applyAlignment="1">
      <alignment horizontal="center" vertical="center" wrapText="1"/>
    </xf>
    <xf numFmtId="39" fontId="9" fillId="14" borderId="84" xfId="0" applyNumberFormat="1" applyFont="1" applyFill="1" applyBorder="1" applyAlignment="1">
      <alignment horizontal="center" vertical="center" wrapText="1"/>
    </xf>
    <xf numFmtId="39" fontId="22" fillId="12" borderId="48" xfId="0" applyNumberFormat="1" applyFont="1" applyFill="1" applyBorder="1" applyAlignment="1">
      <alignment horizontal="center" vertical="center" wrapText="1"/>
    </xf>
    <xf numFmtId="39" fontId="9" fillId="14" borderId="82" xfId="0" applyNumberFormat="1" applyFont="1" applyFill="1" applyBorder="1" applyAlignment="1">
      <alignment horizontal="center" vertical="center" wrapText="1"/>
    </xf>
    <xf numFmtId="39" fontId="22" fillId="12" borderId="50" xfId="0" applyNumberFormat="1" applyFont="1" applyFill="1" applyBorder="1" applyAlignment="1">
      <alignment horizontal="center" vertical="center" wrapText="1"/>
    </xf>
    <xf numFmtId="39" fontId="9" fillId="14" borderId="85" xfId="0" applyNumberFormat="1" applyFont="1" applyFill="1" applyBorder="1" applyAlignment="1">
      <alignment horizontal="center" vertical="center" wrapText="1"/>
    </xf>
    <xf numFmtId="39" fontId="9" fillId="14" borderId="4" xfId="0" applyNumberFormat="1" applyFont="1" applyFill="1" applyBorder="1" applyAlignment="1">
      <alignment horizontal="center" vertical="center" wrapText="1"/>
    </xf>
    <xf numFmtId="39" fontId="9" fillId="13" borderId="2" xfId="0" applyNumberFormat="1" applyFont="1" applyFill="1" applyBorder="1" applyAlignment="1">
      <alignment horizontal="center" vertical="center" wrapText="1"/>
    </xf>
    <xf numFmtId="39" fontId="9" fillId="14" borderId="2" xfId="0" applyNumberFormat="1" applyFont="1" applyFill="1" applyBorder="1" applyAlignment="1">
      <alignment horizontal="center" vertical="center" wrapText="1"/>
    </xf>
    <xf numFmtId="39" fontId="9" fillId="15" borderId="15" xfId="0" applyNumberFormat="1" applyFont="1" applyFill="1" applyBorder="1" applyAlignment="1">
      <alignment horizontal="center" vertical="center" wrapText="1"/>
    </xf>
    <xf numFmtId="0" fontId="30" fillId="12" borderId="125" xfId="0" applyFont="1" applyFill="1" applyBorder="1" applyAlignment="1">
      <alignment vertical="center" wrapText="1"/>
    </xf>
    <xf numFmtId="39" fontId="9" fillId="2" borderId="15" xfId="0" applyNumberFormat="1" applyFont="1" applyFill="1" applyBorder="1" applyAlignment="1">
      <alignment horizontal="center" vertical="center" wrapText="1"/>
    </xf>
    <xf numFmtId="0" fontId="31" fillId="7" borderId="92"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1" borderId="128" xfId="0" applyFont="1" applyFill="1" applyBorder="1" applyAlignment="1">
      <alignment horizontal="center"/>
    </xf>
    <xf numFmtId="0" fontId="30" fillId="21" borderId="34" xfId="0" applyFont="1" applyFill="1" applyBorder="1" applyAlignment="1">
      <alignment horizontal="center"/>
    </xf>
    <xf numFmtId="0" fontId="30" fillId="21" borderId="22" xfId="0" applyFont="1" applyFill="1" applyBorder="1" applyAlignment="1">
      <alignment horizontal="center"/>
    </xf>
    <xf numFmtId="0" fontId="0" fillId="21" borderId="0" xfId="0" applyFill="1"/>
    <xf numFmtId="0" fontId="22" fillId="21" borderId="29" xfId="0" applyFont="1" applyFill="1" applyBorder="1" applyAlignment="1">
      <alignment horizontal="center" vertical="center"/>
    </xf>
    <xf numFmtId="0" fontId="30" fillId="21" borderId="29" xfId="0" applyFont="1" applyFill="1" applyBorder="1" applyAlignment="1">
      <alignment horizontal="center"/>
    </xf>
    <xf numFmtId="0" fontId="30" fillId="21" borderId="26" xfId="0" applyFont="1" applyFill="1" applyBorder="1" applyAlignment="1">
      <alignment horizontal="center" vertical="center"/>
    </xf>
    <xf numFmtId="0" fontId="30" fillId="21" borderId="126" xfId="0" applyFont="1" applyFill="1" applyBorder="1" applyAlignment="1">
      <alignment horizontal="center" vertical="center"/>
    </xf>
    <xf numFmtId="0" fontId="0" fillId="2" borderId="39" xfId="0" applyFill="1" applyBorder="1" applyAlignment="1">
      <alignment horizontal="center" vertical="center"/>
    </xf>
    <xf numFmtId="0" fontId="30" fillId="21" borderId="130" xfId="0" applyFont="1" applyFill="1" applyBorder="1" applyAlignment="1">
      <alignment horizontal="center"/>
    </xf>
    <xf numFmtId="0" fontId="30" fillId="21" borderId="39" xfId="0" applyFont="1" applyFill="1" applyBorder="1" applyAlignment="1">
      <alignment horizontal="center"/>
    </xf>
    <xf numFmtId="0" fontId="22" fillId="21" borderId="29" xfId="0" applyFont="1" applyFill="1" applyBorder="1" applyAlignment="1">
      <alignment horizontal="center"/>
    </xf>
    <xf numFmtId="4" fontId="30" fillId="21" borderId="29" xfId="0" applyNumberFormat="1" applyFont="1" applyFill="1" applyBorder="1" applyAlignment="1">
      <alignment horizontal="center"/>
    </xf>
    <xf numFmtId="0" fontId="30" fillId="21" borderId="17" xfId="0" applyFont="1" applyFill="1" applyBorder="1" applyAlignment="1">
      <alignment horizontal="center"/>
    </xf>
    <xf numFmtId="2" fontId="30" fillId="2" borderId="26" xfId="0" applyNumberFormat="1" applyFont="1" applyFill="1" applyBorder="1" applyAlignment="1">
      <alignment horizontal="center"/>
    </xf>
    <xf numFmtId="0" fontId="30" fillId="21" borderId="39" xfId="0" applyFont="1" applyFill="1" applyBorder="1" applyAlignment="1">
      <alignment horizontal="center" vertical="center"/>
    </xf>
    <xf numFmtId="0" fontId="30" fillId="21" borderId="17" xfId="0" applyFont="1" applyFill="1" applyBorder="1" applyAlignment="1">
      <alignment horizontal="center" vertical="center"/>
    </xf>
    <xf numFmtId="0" fontId="30" fillId="21" borderId="130" xfId="0" applyFont="1" applyFill="1" applyBorder="1" applyAlignment="1">
      <alignment horizontal="center" vertical="center"/>
    </xf>
    <xf numFmtId="0" fontId="30" fillId="2" borderId="29" xfId="0" applyFont="1" applyFill="1" applyBorder="1" applyAlignment="1">
      <alignment horizontal="center"/>
    </xf>
    <xf numFmtId="0" fontId="30" fillId="21" borderId="0" xfId="0" applyFont="1" applyFill="1" applyAlignment="1">
      <alignment horizontal="center"/>
    </xf>
    <xf numFmtId="0" fontId="22" fillId="21" borderId="0" xfId="0" applyFont="1" applyFill="1" applyAlignment="1">
      <alignment horizontal="center"/>
    </xf>
    <xf numFmtId="4" fontId="30" fillId="21" borderId="0" xfId="0" applyNumberFormat="1" applyFont="1" applyFill="1" applyAlignment="1">
      <alignment horizontal="center"/>
    </xf>
    <xf numFmtId="2" fontId="30" fillId="2" borderId="0" xfId="0" applyNumberFormat="1" applyFont="1" applyFill="1" applyAlignment="1">
      <alignment horizontal="center"/>
    </xf>
    <xf numFmtId="0" fontId="30" fillId="2" borderId="0" xfId="0" applyFont="1" applyFill="1" applyAlignment="1">
      <alignment horizontal="center"/>
    </xf>
    <xf numFmtId="0" fontId="0" fillId="21" borderId="0" xfId="0" applyFill="1" applyAlignment="1">
      <alignment horizontal="center"/>
    </xf>
    <xf numFmtId="49" fontId="38" fillId="9" borderId="2" xfId="0" applyNumberFormat="1" applyFont="1" applyFill="1" applyBorder="1" applyAlignment="1">
      <alignment horizontal="center"/>
    </xf>
    <xf numFmtId="4" fontId="39" fillId="9" borderId="2" xfId="0" applyNumberFormat="1" applyFont="1" applyFill="1" applyBorder="1" applyAlignment="1">
      <alignment horizontal="center"/>
    </xf>
    <xf numFmtId="164" fontId="39" fillId="9" borderId="2" xfId="0" applyNumberFormat="1" applyFont="1" applyFill="1" applyBorder="1" applyAlignment="1">
      <alignment horizontal="center"/>
    </xf>
    <xf numFmtId="2" fontId="38" fillId="9" borderId="2" xfId="0" applyNumberFormat="1" applyFont="1" applyFill="1" applyBorder="1" applyAlignment="1">
      <alignment horizontal="center"/>
    </xf>
    <xf numFmtId="173" fontId="39" fillId="9" borderId="2" xfId="0" applyNumberFormat="1" applyFont="1" applyFill="1" applyBorder="1" applyAlignment="1">
      <alignment horizontal="center"/>
    </xf>
    <xf numFmtId="43" fontId="39" fillId="9" borderId="2" xfId="1" applyFont="1" applyFill="1" applyBorder="1" applyAlignment="1">
      <alignment horizontal="center"/>
    </xf>
    <xf numFmtId="2" fontId="39" fillId="9" borderId="2" xfId="0" applyNumberFormat="1" applyFont="1" applyFill="1" applyBorder="1" applyAlignment="1">
      <alignment horizontal="center"/>
    </xf>
    <xf numFmtId="2" fontId="2" fillId="9" borderId="2" xfId="0" applyNumberFormat="1" applyFont="1" applyFill="1" applyBorder="1" applyAlignment="1">
      <alignment horizontal="center"/>
    </xf>
    <xf numFmtId="0" fontId="0" fillId="21" borderId="2" xfId="0" applyFill="1" applyBorder="1"/>
    <xf numFmtId="49" fontId="30" fillId="9" borderId="2" xfId="0" applyNumberFormat="1" applyFont="1" applyFill="1" applyBorder="1" applyAlignment="1">
      <alignment horizontal="center"/>
    </xf>
    <xf numFmtId="4" fontId="24" fillId="9" borderId="2" xfId="0" applyNumberFormat="1" applyFont="1" applyFill="1" applyBorder="1" applyAlignment="1">
      <alignment horizontal="center"/>
    </xf>
    <xf numFmtId="164" fontId="24" fillId="9" borderId="2" xfId="0" applyNumberFormat="1" applyFont="1" applyFill="1" applyBorder="1" applyAlignment="1">
      <alignment horizontal="center"/>
    </xf>
    <xf numFmtId="2" fontId="30" fillId="9" borderId="2" xfId="0" applyNumberFormat="1" applyFont="1" applyFill="1" applyBorder="1" applyAlignment="1">
      <alignment horizontal="center"/>
    </xf>
    <xf numFmtId="173" fontId="24" fillId="9" borderId="2" xfId="0" applyNumberFormat="1" applyFont="1" applyFill="1" applyBorder="1" applyAlignment="1">
      <alignment horizontal="center"/>
    </xf>
    <xf numFmtId="43" fontId="24" fillId="9" borderId="2" xfId="1" applyFont="1" applyFill="1" applyBorder="1" applyAlignment="1">
      <alignment horizontal="center"/>
    </xf>
    <xf numFmtId="2" fontId="24" fillId="9" borderId="2" xfId="0" applyNumberFormat="1" applyFont="1" applyFill="1" applyBorder="1" applyAlignment="1">
      <alignment horizontal="center"/>
    </xf>
    <xf numFmtId="2" fontId="0" fillId="9" borderId="2" xfId="0" applyNumberFormat="1" applyFill="1" applyBorder="1" applyAlignment="1">
      <alignment horizontal="center"/>
    </xf>
    <xf numFmtId="49" fontId="30" fillId="2" borderId="2" xfId="0" applyNumberFormat="1" applyFont="1" applyFill="1" applyBorder="1" applyAlignment="1">
      <alignment horizontal="center"/>
    </xf>
    <xf numFmtId="4" fontId="24" fillId="2" borderId="2" xfId="0" applyNumberFormat="1" applyFont="1" applyFill="1" applyBorder="1" applyAlignment="1">
      <alignment horizontal="center"/>
    </xf>
    <xf numFmtId="164" fontId="24" fillId="2" borderId="2" xfId="0" applyNumberFormat="1" applyFont="1" applyFill="1" applyBorder="1" applyAlignment="1">
      <alignment horizontal="center"/>
    </xf>
    <xf numFmtId="43" fontId="24" fillId="2" borderId="2" xfId="1" applyFont="1" applyFill="1" applyBorder="1" applyAlignment="1">
      <alignment horizontal="center"/>
    </xf>
    <xf numFmtId="2" fontId="30" fillId="2" borderId="2" xfId="0" applyNumberFormat="1" applyFont="1" applyFill="1" applyBorder="1" applyAlignment="1">
      <alignment horizontal="center"/>
    </xf>
    <xf numFmtId="173" fontId="24" fillId="2" borderId="2" xfId="0" applyNumberFormat="1" applyFont="1" applyFill="1" applyBorder="1" applyAlignment="1">
      <alignment horizontal="center"/>
    </xf>
    <xf numFmtId="2" fontId="24" fillId="2" borderId="2" xfId="0" applyNumberFormat="1" applyFont="1" applyFill="1" applyBorder="1" applyAlignment="1">
      <alignment horizontal="center"/>
    </xf>
    <xf numFmtId="2" fontId="0" fillId="22" borderId="2" xfId="0" applyNumberFormat="1" applyFill="1" applyBorder="1" applyAlignment="1">
      <alignment horizontal="center"/>
    </xf>
    <xf numFmtId="0" fontId="0" fillId="2" borderId="15" xfId="0" applyFill="1" applyBorder="1"/>
    <xf numFmtId="0" fontId="0" fillId="2" borderId="2" xfId="0" applyFill="1" applyBorder="1"/>
    <xf numFmtId="0" fontId="0" fillId="2" borderId="0" xfId="0" applyFill="1"/>
    <xf numFmtId="49" fontId="30" fillId="21" borderId="2" xfId="0" applyNumberFormat="1" applyFont="1" applyFill="1" applyBorder="1" applyAlignment="1">
      <alignment horizontal="center"/>
    </xf>
    <xf numFmtId="4" fontId="24" fillId="21" borderId="2" xfId="0" applyNumberFormat="1" applyFont="1" applyFill="1" applyBorder="1" applyAlignment="1">
      <alignment horizontal="center"/>
    </xf>
    <xf numFmtId="164" fontId="24" fillId="21" borderId="2" xfId="0" applyNumberFormat="1" applyFont="1" applyFill="1" applyBorder="1" applyAlignment="1">
      <alignment horizontal="center"/>
    </xf>
    <xf numFmtId="2" fontId="24" fillId="21" borderId="2" xfId="0" applyNumberFormat="1" applyFont="1" applyFill="1" applyBorder="1" applyAlignment="1">
      <alignment horizontal="center"/>
    </xf>
    <xf numFmtId="2" fontId="0" fillId="21" borderId="2" xfId="0" applyNumberFormat="1" applyFill="1" applyBorder="1" applyAlignment="1">
      <alignment horizontal="center"/>
    </xf>
    <xf numFmtId="0" fontId="0" fillId="21" borderId="15" xfId="0" applyFill="1" applyBorder="1"/>
    <xf numFmtId="0" fontId="33" fillId="21" borderId="22" xfId="0" applyFont="1" applyFill="1" applyBorder="1" applyAlignment="1">
      <alignment horizontal="center"/>
    </xf>
    <xf numFmtId="0" fontId="30" fillId="2" borderId="34" xfId="0" applyFont="1" applyFill="1" applyBorder="1" applyAlignment="1">
      <alignment horizontal="center" vertical="center"/>
    </xf>
    <xf numFmtId="0" fontId="30" fillId="21" borderId="131" xfId="0" applyFont="1" applyFill="1" applyBorder="1" applyAlignment="1">
      <alignment horizontal="center"/>
    </xf>
    <xf numFmtId="0" fontId="30" fillId="21" borderId="102" xfId="0" applyFont="1" applyFill="1" applyBorder="1" applyAlignment="1">
      <alignment horizontal="center"/>
    </xf>
    <xf numFmtId="0" fontId="33" fillId="21" borderId="29" xfId="0" applyFont="1" applyFill="1" applyBorder="1" applyAlignment="1">
      <alignment horizontal="center"/>
    </xf>
    <xf numFmtId="0" fontId="30" fillId="2" borderId="26" xfId="0" applyFont="1" applyFill="1" applyBorder="1" applyAlignment="1">
      <alignment horizontal="center" vertical="center"/>
    </xf>
    <xf numFmtId="0" fontId="30" fillId="21" borderId="67" xfId="0" applyFont="1" applyFill="1" applyBorder="1" applyAlignment="1">
      <alignment horizontal="center"/>
    </xf>
    <xf numFmtId="0" fontId="30" fillId="21" borderId="15" xfId="0" applyFont="1" applyFill="1" applyBorder="1" applyAlignment="1">
      <alignment horizontal="center"/>
    </xf>
    <xf numFmtId="0" fontId="42" fillId="2" borderId="29" xfId="0" applyFont="1" applyFill="1" applyBorder="1" applyAlignment="1">
      <alignment horizontal="center" vertical="top"/>
    </xf>
    <xf numFmtId="0" fontId="30" fillId="2" borderId="17" xfId="0" applyFont="1" applyFill="1" applyBorder="1" applyAlignment="1">
      <alignment horizontal="center"/>
    </xf>
    <xf numFmtId="0" fontId="30" fillId="2" borderId="39" xfId="0" applyFont="1" applyFill="1" applyBorder="1" applyAlignment="1">
      <alignment horizontal="center"/>
    </xf>
    <xf numFmtId="0" fontId="30" fillId="21" borderId="126" xfId="0" applyFont="1" applyFill="1" applyBorder="1" applyAlignment="1">
      <alignment horizontal="center"/>
    </xf>
    <xf numFmtId="0" fontId="30" fillId="21" borderId="26" xfId="0" applyFont="1" applyFill="1" applyBorder="1" applyAlignment="1">
      <alignment horizontal="center"/>
    </xf>
    <xf numFmtId="0" fontId="0" fillId="21" borderId="127" xfId="0" applyFill="1" applyBorder="1" applyAlignment="1">
      <alignment horizontal="center" vertical="center"/>
    </xf>
    <xf numFmtId="164" fontId="30" fillId="21" borderId="0" xfId="0" applyNumberFormat="1" applyFont="1" applyFill="1" applyAlignment="1">
      <alignment horizontal="center"/>
    </xf>
    <xf numFmtId="164" fontId="30" fillId="21" borderId="2" xfId="0" applyNumberFormat="1" applyFont="1" applyFill="1" applyBorder="1" applyAlignment="1">
      <alignment horizontal="center"/>
    </xf>
    <xf numFmtId="173" fontId="24" fillId="21" borderId="2" xfId="0" applyNumberFormat="1" applyFont="1" applyFill="1" applyBorder="1" applyAlignment="1">
      <alignment horizontal="center"/>
    </xf>
    <xf numFmtId="164" fontId="0" fillId="21" borderId="2" xfId="0" applyNumberFormat="1" applyFill="1" applyBorder="1" applyAlignment="1">
      <alignment horizontal="center"/>
    </xf>
    <xf numFmtId="164" fontId="0" fillId="21" borderId="0" xfId="0" applyNumberFormat="1" applyFill="1"/>
    <xf numFmtId="49" fontId="30" fillId="21" borderId="0" xfId="0" applyNumberFormat="1" applyFont="1" applyFill="1" applyAlignment="1">
      <alignment horizontal="center"/>
    </xf>
    <xf numFmtId="164" fontId="24" fillId="21" borderId="0" xfId="0" applyNumberFormat="1" applyFont="1" applyFill="1" applyAlignment="1">
      <alignment horizontal="center"/>
    </xf>
    <xf numFmtId="2" fontId="24" fillId="21" borderId="0" xfId="0" applyNumberFormat="1" applyFont="1" applyFill="1" applyAlignment="1">
      <alignment horizontal="center"/>
    </xf>
    <xf numFmtId="164" fontId="24" fillId="2" borderId="0" xfId="0" applyNumberFormat="1" applyFont="1" applyFill="1" applyAlignment="1">
      <alignment horizontal="center"/>
    </xf>
    <xf numFmtId="173" fontId="24" fillId="21" borderId="0" xfId="0" applyNumberFormat="1" applyFont="1" applyFill="1" applyAlignment="1">
      <alignment horizontal="center"/>
    </xf>
    <xf numFmtId="173" fontId="24" fillId="2" borderId="0" xfId="0" applyNumberFormat="1" applyFont="1" applyFill="1" applyAlignment="1">
      <alignment horizontal="center"/>
    </xf>
    <xf numFmtId="164" fontId="0" fillId="21" borderId="0" xfId="0" applyNumberFormat="1" applyFill="1" applyAlignment="1">
      <alignment horizontal="center"/>
    </xf>
    <xf numFmtId="4" fontId="0" fillId="21" borderId="0" xfId="0" applyNumberFormat="1" applyFill="1"/>
    <xf numFmtId="2" fontId="0" fillId="2" borderId="0" xfId="0" applyNumberFormat="1" applyFill="1"/>
    <xf numFmtId="0" fontId="30" fillId="21" borderId="22" xfId="0" applyFont="1" applyFill="1" applyBorder="1" applyAlignment="1">
      <alignment vertical="center"/>
    </xf>
    <xf numFmtId="0" fontId="0" fillId="21" borderId="25" xfId="0" applyFill="1" applyBorder="1" applyAlignment="1">
      <alignment vertical="center"/>
    </xf>
    <xf numFmtId="0" fontId="0" fillId="21" borderId="29" xfId="0" applyFill="1" applyBorder="1" applyAlignment="1">
      <alignment vertical="center"/>
    </xf>
    <xf numFmtId="37" fontId="45" fillId="23" borderId="134" xfId="7" applyNumberFormat="1" applyFont="1" applyFill="1" applyBorder="1" applyAlignment="1" applyProtection="1">
      <alignment horizontal="center" vertical="center" wrapText="1"/>
    </xf>
    <xf numFmtId="37" fontId="20" fillId="2" borderId="135" xfId="7" applyNumberFormat="1" applyFont="1" applyFill="1" applyBorder="1" applyAlignment="1" applyProtection="1">
      <alignment horizontal="center" vertical="center" wrapText="1"/>
    </xf>
    <xf numFmtId="37" fontId="27" fillId="2" borderId="135" xfId="0" applyNumberFormat="1" applyFont="1" applyFill="1" applyBorder="1" applyAlignment="1">
      <alignment horizontal="center" vertical="center" wrapText="1"/>
    </xf>
    <xf numFmtId="37" fontId="22" fillId="0" borderId="2" xfId="0" applyNumberFormat="1" applyFont="1" applyBorder="1" applyAlignment="1">
      <alignment horizontal="center" vertical="center" wrapText="1"/>
    </xf>
    <xf numFmtId="37" fontId="22" fillId="0" borderId="0" xfId="0" applyNumberFormat="1" applyFont="1" applyAlignment="1">
      <alignment horizontal="center" vertical="center" wrapText="1"/>
    </xf>
    <xf numFmtId="39" fontId="20" fillId="4" borderId="139" xfId="0" applyNumberFormat="1" applyFont="1" applyFill="1" applyBorder="1" applyAlignment="1">
      <alignment horizontal="center" vertical="center" wrapText="1"/>
    </xf>
    <xf numFmtId="4" fontId="21" fillId="13" borderId="140" xfId="0" applyNumberFormat="1" applyFont="1" applyFill="1" applyBorder="1" applyAlignment="1">
      <alignment horizontal="center" vertical="center" wrapText="1"/>
    </xf>
    <xf numFmtId="4" fontId="21" fillId="13" borderId="141" xfId="0" applyNumberFormat="1" applyFont="1" applyFill="1" applyBorder="1" applyAlignment="1">
      <alignment horizontal="center" vertical="center" wrapText="1"/>
    </xf>
    <xf numFmtId="4" fontId="21" fillId="4" borderId="139" xfId="0" applyNumberFormat="1" applyFont="1" applyFill="1" applyBorder="1" applyAlignment="1">
      <alignment horizontal="center" vertical="center" wrapText="1"/>
    </xf>
    <xf numFmtId="37" fontId="9" fillId="0" borderId="0" xfId="0" applyNumberFormat="1" applyFont="1" applyAlignment="1">
      <alignment horizontal="center" vertical="center" wrapText="1"/>
    </xf>
    <xf numFmtId="39" fontId="9" fillId="0" borderId="0" xfId="0" applyNumberFormat="1" applyFont="1" applyAlignment="1">
      <alignment horizontal="center" vertical="center" wrapText="1"/>
    </xf>
    <xf numFmtId="174" fontId="9" fillId="0" borderId="0" xfId="0" applyNumberFormat="1" applyFont="1" applyAlignment="1">
      <alignment horizontal="center" vertical="center" wrapText="1"/>
    </xf>
    <xf numFmtId="37" fontId="30" fillId="4" borderId="72" xfId="0" applyNumberFormat="1" applyFont="1" applyFill="1" applyBorder="1" applyAlignment="1">
      <alignment horizontal="center" vertical="center" wrapText="1"/>
    </xf>
    <xf numFmtId="37" fontId="20" fillId="4" borderId="143" xfId="0" applyNumberFormat="1" applyFont="1" applyFill="1" applyBorder="1" applyAlignment="1">
      <alignment horizontal="center" vertical="center" wrapText="1"/>
    </xf>
    <xf numFmtId="3" fontId="21" fillId="13" borderId="144" xfId="0" applyNumberFormat="1" applyFont="1" applyFill="1" applyBorder="1" applyAlignment="1">
      <alignment horizontal="center" vertical="center" wrapText="1"/>
    </xf>
    <xf numFmtId="3" fontId="21" fillId="4" borderId="145" xfId="0" applyNumberFormat="1" applyFont="1" applyFill="1" applyBorder="1" applyAlignment="1">
      <alignment horizontal="center" vertical="center" wrapText="1"/>
    </xf>
    <xf numFmtId="39" fontId="30" fillId="4" borderId="68" xfId="0" applyNumberFormat="1" applyFont="1" applyFill="1" applyBorder="1" applyAlignment="1">
      <alignment horizontal="center" vertical="center" wrapText="1"/>
    </xf>
    <xf numFmtId="39" fontId="20" fillId="4" borderId="147" xfId="0" applyNumberFormat="1" applyFont="1" applyFill="1" applyBorder="1" applyAlignment="1">
      <alignment horizontal="center" vertical="center" wrapText="1"/>
    </xf>
    <xf numFmtId="3" fontId="21" fillId="13" borderId="47" xfId="0" applyNumberFormat="1" applyFont="1" applyFill="1" applyBorder="1" applyAlignment="1">
      <alignment horizontal="center" vertical="center" wrapText="1"/>
    </xf>
    <xf numFmtId="3" fontId="21" fillId="4" borderId="69" xfId="0" applyNumberFormat="1" applyFont="1" applyFill="1" applyBorder="1" applyAlignment="1">
      <alignment horizontal="center" vertical="center" wrapText="1"/>
    </xf>
    <xf numFmtId="39" fontId="30" fillId="4" borderId="12" xfId="0" applyNumberFormat="1" applyFont="1" applyFill="1" applyBorder="1" applyAlignment="1">
      <alignment horizontal="center" vertical="center" wrapText="1"/>
    </xf>
    <xf numFmtId="39" fontId="20" fillId="4" borderId="148" xfId="0" applyNumberFormat="1" applyFont="1" applyFill="1" applyBorder="1" applyAlignment="1">
      <alignment horizontal="center" vertical="center" wrapText="1"/>
    </xf>
    <xf numFmtId="0" fontId="21" fillId="13" borderId="149" xfId="0" applyFont="1" applyFill="1" applyBorder="1" applyAlignment="1">
      <alignment horizontal="center" vertical="center" wrapText="1"/>
    </xf>
    <xf numFmtId="0" fontId="21" fillId="4" borderId="150" xfId="0" applyFont="1" applyFill="1" applyBorder="1" applyAlignment="1">
      <alignment horizontal="center" vertical="center" wrapText="1"/>
    </xf>
    <xf numFmtId="39" fontId="30" fillId="4" borderId="2" xfId="0" applyNumberFormat="1" applyFont="1" applyFill="1" applyBorder="1" applyAlignment="1">
      <alignment horizontal="center" vertical="center" wrapText="1"/>
    </xf>
    <xf numFmtId="39" fontId="20" fillId="4" borderId="151" xfId="0" applyNumberFormat="1" applyFont="1" applyFill="1" applyBorder="1" applyAlignment="1">
      <alignment horizontal="center" vertical="center" wrapText="1"/>
    </xf>
    <xf numFmtId="0" fontId="21" fillId="13" borderId="152" xfId="0" applyFont="1" applyFill="1" applyBorder="1" applyAlignment="1">
      <alignment horizontal="center" vertical="center" wrapText="1"/>
    </xf>
    <xf numFmtId="4" fontId="21" fillId="4" borderId="153" xfId="0" applyNumberFormat="1" applyFont="1" applyFill="1" applyBorder="1" applyAlignment="1">
      <alignment horizontal="center" vertical="center" wrapText="1"/>
    </xf>
    <xf numFmtId="0" fontId="21" fillId="13" borderId="58" xfId="0" applyFont="1" applyFill="1" applyBorder="1" applyAlignment="1">
      <alignment horizontal="center" vertical="center" wrapText="1"/>
    </xf>
    <xf numFmtId="39" fontId="30" fillId="4" borderId="15" xfId="0" applyNumberFormat="1" applyFont="1" applyFill="1" applyBorder="1" applyAlignment="1">
      <alignment horizontal="center" vertical="center" wrapText="1"/>
    </xf>
    <xf numFmtId="0" fontId="21" fillId="13" borderId="154" xfId="0" applyFont="1" applyFill="1" applyBorder="1" applyAlignment="1">
      <alignment horizontal="center" vertical="center" wrapText="1"/>
    </xf>
    <xf numFmtId="39" fontId="30" fillId="4" borderId="40" xfId="0" applyNumberFormat="1" applyFont="1" applyFill="1" applyBorder="1" applyAlignment="1">
      <alignment horizontal="center" vertical="center" wrapText="1"/>
    </xf>
    <xf numFmtId="0" fontId="21" fillId="13" borderId="156" xfId="0" applyFont="1" applyFill="1" applyBorder="1" applyAlignment="1">
      <alignment horizontal="center" vertical="center" wrapText="1"/>
    </xf>
    <xf numFmtId="39" fontId="30" fillId="4" borderId="120" xfId="0" applyNumberFormat="1" applyFont="1" applyFill="1" applyBorder="1" applyAlignment="1">
      <alignment horizontal="center" vertical="center" wrapText="1"/>
    </xf>
    <xf numFmtId="39" fontId="20" fillId="4" borderId="143" xfId="0" applyNumberFormat="1" applyFont="1" applyFill="1" applyBorder="1" applyAlignment="1">
      <alignment horizontal="center" vertical="center" wrapText="1"/>
    </xf>
    <xf numFmtId="4" fontId="21" fillId="13" borderId="144" xfId="0" applyNumberFormat="1" applyFont="1" applyFill="1" applyBorder="1" applyAlignment="1">
      <alignment horizontal="center" vertical="center" wrapText="1"/>
    </xf>
    <xf numFmtId="4" fontId="21" fillId="4" borderId="145" xfId="0" applyNumberFormat="1" applyFont="1" applyFill="1" applyBorder="1" applyAlignment="1">
      <alignment horizontal="center" vertical="center" wrapText="1"/>
    </xf>
    <xf numFmtId="4" fontId="21" fillId="13" borderId="149" xfId="0" applyNumberFormat="1" applyFont="1" applyFill="1" applyBorder="1" applyAlignment="1">
      <alignment horizontal="center" vertical="center" wrapText="1"/>
    </xf>
    <xf numFmtId="4" fontId="21" fillId="4" borderId="150" xfId="0" applyNumberFormat="1" applyFont="1" applyFill="1" applyBorder="1" applyAlignment="1">
      <alignment horizontal="center" vertical="center" wrapText="1"/>
    </xf>
    <xf numFmtId="39" fontId="20" fillId="4" borderId="159" xfId="0" applyNumberFormat="1" applyFont="1" applyFill="1" applyBorder="1" applyAlignment="1">
      <alignment horizontal="center" vertical="center" wrapText="1"/>
    </xf>
    <xf numFmtId="4" fontId="21" fillId="13" borderId="160" xfId="0" applyNumberFormat="1" applyFont="1" applyFill="1" applyBorder="1" applyAlignment="1">
      <alignment horizontal="center" vertical="center" wrapText="1"/>
    </xf>
    <xf numFmtId="4" fontId="21" fillId="4" borderId="159" xfId="0" applyNumberFormat="1" applyFont="1" applyFill="1" applyBorder="1" applyAlignment="1">
      <alignment horizontal="center" vertical="center" wrapText="1"/>
    </xf>
    <xf numFmtId="37" fontId="20" fillId="4" borderId="159" xfId="0" applyNumberFormat="1" applyFont="1" applyFill="1" applyBorder="1" applyAlignment="1">
      <alignment horizontal="center" vertical="center" wrapText="1"/>
    </xf>
    <xf numFmtId="1" fontId="21" fillId="13" borderId="36" xfId="0" applyNumberFormat="1" applyFont="1" applyFill="1" applyBorder="1" applyAlignment="1">
      <alignment horizontal="center" vertical="center" wrapText="1"/>
    </xf>
    <xf numFmtId="4" fontId="21" fillId="4" borderId="163" xfId="0" applyNumberFormat="1" applyFont="1" applyFill="1" applyBorder="1" applyAlignment="1">
      <alignment horizontal="center" vertical="center" wrapText="1"/>
    </xf>
    <xf numFmtId="37" fontId="30" fillId="4" borderId="102" xfId="0" applyNumberFormat="1" applyFont="1" applyFill="1" applyBorder="1" applyAlignment="1">
      <alignment horizontal="center" vertical="center" wrapText="1"/>
    </xf>
    <xf numFmtId="4" fontId="21" fillId="0" borderId="144" xfId="0" applyNumberFormat="1" applyFont="1" applyBorder="1" applyAlignment="1">
      <alignment horizontal="center" vertical="center" wrapText="1"/>
    </xf>
    <xf numFmtId="39" fontId="30" fillId="4" borderId="63" xfId="0" applyNumberFormat="1" applyFont="1" applyFill="1" applyBorder="1" applyAlignment="1">
      <alignment horizontal="center" vertical="center" wrapText="1"/>
    </xf>
    <xf numFmtId="39" fontId="20" fillId="4" borderId="165" xfId="0" applyNumberFormat="1" applyFont="1" applyFill="1" applyBorder="1" applyAlignment="1">
      <alignment horizontal="center" vertical="center" wrapText="1"/>
    </xf>
    <xf numFmtId="4" fontId="21" fillId="0" borderId="149" xfId="0" applyNumberFormat="1" applyFont="1" applyBorder="1" applyAlignment="1">
      <alignment horizontal="center" vertical="center" wrapText="1"/>
    </xf>
    <xf numFmtId="39" fontId="30" fillId="4" borderId="72" xfId="0" applyNumberFormat="1" applyFont="1" applyFill="1" applyBorder="1" applyAlignment="1">
      <alignment horizontal="center" vertical="center" wrapText="1"/>
    </xf>
    <xf numFmtId="39" fontId="30" fillId="4" borderId="7" xfId="0" applyNumberFormat="1" applyFont="1" applyFill="1" applyBorder="1" applyAlignment="1">
      <alignment horizontal="center" vertical="center" wrapText="1"/>
    </xf>
    <xf numFmtId="39" fontId="20" fillId="4" borderId="163" xfId="0" applyNumberFormat="1" applyFont="1" applyFill="1" applyBorder="1" applyAlignment="1">
      <alignment horizontal="center" vertical="center" wrapText="1"/>
    </xf>
    <xf numFmtId="4" fontId="21" fillId="0" borderId="47" xfId="0" applyNumberFormat="1" applyFont="1" applyBorder="1" applyAlignment="1">
      <alignment horizontal="center" vertical="center" wrapText="1"/>
    </xf>
    <xf numFmtId="39" fontId="20" fillId="4" borderId="166" xfId="0" applyNumberFormat="1" applyFont="1" applyFill="1" applyBorder="1" applyAlignment="1">
      <alignment horizontal="center" vertical="center" wrapText="1"/>
    </xf>
    <xf numFmtId="4" fontId="21" fillId="0" borderId="167" xfId="0" applyNumberFormat="1" applyFont="1" applyBorder="1" applyAlignment="1">
      <alignment horizontal="center" vertical="center" wrapText="1"/>
    </xf>
    <xf numFmtId="9" fontId="21" fillId="13" borderId="47" xfId="6" applyFont="1" applyFill="1" applyBorder="1" applyAlignment="1">
      <alignment horizontal="center" vertical="center" wrapText="1"/>
    </xf>
    <xf numFmtId="4" fontId="21" fillId="0" borderId="168" xfId="0" applyNumberFormat="1" applyFont="1" applyBorder="1" applyAlignment="1">
      <alignment horizontal="center" vertical="center" wrapText="1"/>
    </xf>
    <xf numFmtId="4" fontId="21" fillId="0" borderId="169" xfId="0" applyNumberFormat="1" applyFont="1" applyBorder="1" applyAlignment="1">
      <alignment horizontal="center" vertical="center" wrapText="1"/>
    </xf>
    <xf numFmtId="0" fontId="21" fillId="13" borderId="144" xfId="0" applyFont="1" applyFill="1" applyBorder="1" applyAlignment="1">
      <alignment horizontal="center" vertical="center" wrapText="1"/>
    </xf>
    <xf numFmtId="39" fontId="20" fillId="4" borderId="66" xfId="0" applyNumberFormat="1" applyFont="1" applyFill="1" applyBorder="1" applyAlignment="1">
      <alignment horizontal="center" vertical="center" wrapText="1"/>
    </xf>
    <xf numFmtId="1" fontId="21" fillId="13" borderId="51" xfId="0" applyNumberFormat="1" applyFont="1" applyFill="1" applyBorder="1" applyAlignment="1">
      <alignment horizontal="center" vertical="center" wrapText="1"/>
    </xf>
    <xf numFmtId="39" fontId="30" fillId="4" borderId="146" xfId="0" applyNumberFormat="1" applyFont="1" applyFill="1" applyBorder="1" applyAlignment="1">
      <alignment horizontal="center" vertical="center" wrapText="1"/>
    </xf>
    <xf numFmtId="39" fontId="30" fillId="4" borderId="75" xfId="0" applyNumberFormat="1" applyFont="1" applyFill="1" applyBorder="1" applyAlignment="1">
      <alignment horizontal="center" vertical="center" wrapText="1"/>
    </xf>
    <xf numFmtId="4" fontId="21" fillId="0" borderId="64" xfId="0" applyNumberFormat="1" applyFont="1" applyBorder="1" applyAlignment="1">
      <alignment horizontal="center" vertical="center" wrapText="1"/>
    </xf>
    <xf numFmtId="39" fontId="20" fillId="4" borderId="173" xfId="0" applyNumberFormat="1" applyFont="1" applyFill="1" applyBorder="1" applyAlignment="1">
      <alignment horizontal="center" vertical="center" wrapText="1"/>
    </xf>
    <xf numFmtId="0" fontId="21" fillId="0" borderId="86" xfId="0" applyFont="1" applyBorder="1" applyAlignment="1">
      <alignment horizontal="center" vertical="center" wrapText="1"/>
    </xf>
    <xf numFmtId="39" fontId="24" fillId="0" borderId="0" xfId="0" applyNumberFormat="1" applyFont="1" applyAlignment="1">
      <alignment horizontal="center" vertical="center" wrapText="1"/>
    </xf>
    <xf numFmtId="39" fontId="16" fillId="0" borderId="0" xfId="0" applyNumberFormat="1" applyFont="1" applyAlignment="1">
      <alignment horizontal="center" vertical="center" wrapText="1"/>
    </xf>
    <xf numFmtId="39" fontId="22" fillId="0" borderId="0" xfId="0" applyNumberFormat="1" applyFont="1" applyAlignment="1">
      <alignment horizontal="center" vertical="center" wrapText="1"/>
    </xf>
    <xf numFmtId="0" fontId="9" fillId="0" borderId="22" xfId="0" applyFont="1" applyBorder="1" applyAlignment="1">
      <alignment horizontal="center" vertical="center"/>
    </xf>
    <xf numFmtId="0" fontId="9" fillId="0" borderId="29" xfId="0" applyFont="1" applyBorder="1" applyAlignment="1">
      <alignment horizontal="center" vertical="center"/>
    </xf>
    <xf numFmtId="0" fontId="21" fillId="0" borderId="22" xfId="0" applyFont="1" applyBorder="1" applyAlignment="1">
      <alignment vertical="center"/>
    </xf>
    <xf numFmtId="0" fontId="21" fillId="0" borderId="29" xfId="0" applyFont="1" applyBorder="1" applyAlignment="1">
      <alignment vertical="center"/>
    </xf>
    <xf numFmtId="43" fontId="9" fillId="0" borderId="26" xfId="1" applyFont="1" applyFill="1" applyBorder="1" applyAlignment="1">
      <alignment horizontal="left" vertical="center"/>
    </xf>
    <xf numFmtId="10" fontId="9" fillId="0" borderId="22" xfId="0" applyNumberFormat="1" applyFont="1" applyBorder="1" applyAlignment="1">
      <alignment horizontal="center" vertical="center"/>
    </xf>
    <xf numFmtId="10" fontId="9" fillId="0" borderId="29" xfId="0" applyNumberFormat="1" applyFont="1" applyBorder="1" applyAlignment="1">
      <alignment horizontal="center" vertical="center"/>
    </xf>
    <xf numFmtId="0" fontId="20" fillId="0" borderId="4" xfId="0" applyFont="1" applyBorder="1" applyAlignment="1">
      <alignment horizontal="left" vertical="center"/>
    </xf>
    <xf numFmtId="0" fontId="20" fillId="0" borderId="33" xfId="0" applyFont="1" applyBorder="1" applyAlignment="1">
      <alignment horizontal="left" vertical="center"/>
    </xf>
    <xf numFmtId="43" fontId="9" fillId="0" borderId="22" xfId="1" applyFont="1" applyFill="1" applyBorder="1" applyAlignment="1">
      <alignment horizontal="center" vertical="center"/>
    </xf>
    <xf numFmtId="43" fontId="9" fillId="0" borderId="29" xfId="1" applyFont="1" applyFill="1" applyBorder="1" applyAlignment="1">
      <alignment horizontal="center" vertical="center"/>
    </xf>
    <xf numFmtId="0" fontId="9" fillId="0" borderId="26" xfId="0" applyFont="1" applyBorder="1" applyAlignment="1">
      <alignment horizontal="center" vertical="center"/>
    </xf>
    <xf numFmtId="0" fontId="21" fillId="0" borderId="26" xfId="0" applyFont="1" applyBorder="1" applyAlignment="1">
      <alignment vertical="center" wrapText="1"/>
    </xf>
    <xf numFmtId="43" fontId="9" fillId="0" borderId="26" xfId="1" applyFont="1" applyFill="1" applyBorder="1" applyAlignment="1">
      <alignment horizontal="center" vertical="center"/>
    </xf>
    <xf numFmtId="10" fontId="9" fillId="0" borderId="26" xfId="0" applyNumberFormat="1" applyFont="1" applyBorder="1" applyAlignment="1">
      <alignment horizontal="center" vertical="center"/>
    </xf>
    <xf numFmtId="0" fontId="9" fillId="0" borderId="28" xfId="0" applyFont="1" applyBorder="1" applyAlignment="1">
      <alignment horizontal="center" vertical="center"/>
    </xf>
    <xf numFmtId="0" fontId="21" fillId="0" borderId="22" xfId="0" applyFont="1" applyBorder="1" applyAlignment="1">
      <alignment vertical="center" wrapText="1"/>
    </xf>
    <xf numFmtId="0" fontId="21" fillId="0" borderId="25" xfId="0" applyFont="1" applyBorder="1" applyAlignment="1">
      <alignment vertical="center" wrapText="1"/>
    </xf>
    <xf numFmtId="43" fontId="9" fillId="0" borderId="22" xfId="1" applyFont="1" applyFill="1" applyBorder="1" applyAlignment="1">
      <alignment horizontal="left" vertical="center"/>
    </xf>
    <xf numFmtId="10" fontId="9" fillId="0" borderId="19" xfId="0" applyNumberFormat="1" applyFont="1" applyBorder="1" applyAlignment="1">
      <alignment horizontal="center" vertical="center"/>
    </xf>
    <xf numFmtId="10" fontId="9" fillId="0" borderId="24" xfId="0" applyNumberFormat="1" applyFont="1" applyBorder="1" applyAlignment="1">
      <alignment horizontal="center" vertical="center"/>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21" fillId="0" borderId="26" xfId="0" applyFont="1" applyBorder="1" applyAlignment="1">
      <alignment vertical="center"/>
    </xf>
    <xf numFmtId="10" fontId="9" fillId="0" borderId="30" xfId="0" applyNumberFormat="1" applyFont="1" applyBorder="1" applyAlignment="1">
      <alignment horizontal="center" vertical="center"/>
    </xf>
    <xf numFmtId="0" fontId="18" fillId="0" borderId="0" xfId="0" applyFont="1" applyAlignment="1">
      <alignment horizontal="center" vertical="top" wrapText="1"/>
    </xf>
    <xf numFmtId="0" fontId="19" fillId="0" borderId="17" xfId="0" applyFont="1" applyBorder="1" applyAlignment="1">
      <alignment horizontal="center"/>
    </xf>
    <xf numFmtId="0" fontId="20" fillId="0" borderId="18" xfId="0" applyFont="1" applyBorder="1" applyAlignment="1">
      <alignment horizontal="center" vertical="center"/>
    </xf>
    <xf numFmtId="0" fontId="20" fillId="0" borderId="23" xfId="0" applyFont="1" applyBorder="1" applyAlignment="1">
      <alignment horizontal="center" vertical="center"/>
    </xf>
    <xf numFmtId="0" fontId="20" fillId="0" borderId="19" xfId="0" applyFont="1" applyBorder="1" applyAlignment="1">
      <alignment horizontal="center" vertical="center"/>
    </xf>
    <xf numFmtId="0" fontId="16" fillId="0" borderId="24" xfId="0" applyFont="1" applyBorder="1" applyAlignment="1">
      <alignment horizontal="center" vertical="center"/>
    </xf>
    <xf numFmtId="0" fontId="20" fillId="0" borderId="19" xfId="0" applyFont="1"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20" fillId="0" borderId="25" xfId="0" applyFont="1" applyBorder="1" applyAlignment="1">
      <alignment horizontal="center"/>
    </xf>
    <xf numFmtId="0" fontId="9" fillId="13" borderId="95" xfId="0" applyFont="1" applyFill="1" applyBorder="1" applyAlignment="1">
      <alignment horizontal="center" vertical="center" wrapText="1"/>
    </xf>
    <xf numFmtId="0" fontId="9" fillId="13" borderId="96" xfId="0" applyFont="1" applyFill="1" applyBorder="1" applyAlignment="1">
      <alignment horizontal="center" vertical="center" wrapText="1"/>
    </xf>
    <xf numFmtId="0" fontId="9" fillId="13" borderId="98" xfId="0" applyFont="1" applyFill="1" applyBorder="1" applyAlignment="1">
      <alignment horizontal="center" vertical="center" wrapText="1"/>
    </xf>
    <xf numFmtId="0" fontId="9" fillId="13" borderId="99" xfId="0" applyFont="1" applyFill="1" applyBorder="1" applyAlignment="1">
      <alignment horizontal="center" vertical="center" wrapText="1"/>
    </xf>
    <xf numFmtId="0" fontId="24" fillId="0" borderId="2" xfId="0" applyFont="1" applyBorder="1" applyAlignment="1">
      <alignment horizontal="center" vertical="center" wrapText="1"/>
    </xf>
    <xf numFmtId="0" fontId="31" fillId="7" borderId="92" xfId="0" applyFont="1" applyFill="1" applyBorder="1" applyAlignment="1">
      <alignment horizontal="center" vertical="center" wrapText="1"/>
    </xf>
    <xf numFmtId="0" fontId="31" fillId="7" borderId="93" xfId="0" applyFont="1" applyFill="1" applyBorder="1" applyAlignment="1">
      <alignment horizontal="center" vertical="center" wrapText="1"/>
    </xf>
    <xf numFmtId="0" fontId="30" fillId="12" borderId="54" xfId="0" applyFont="1" applyFill="1" applyBorder="1" applyAlignment="1">
      <alignment horizontal="center" vertical="center" wrapText="1"/>
    </xf>
    <xf numFmtId="0" fontId="30" fillId="12" borderId="57" xfId="0" applyFont="1" applyFill="1" applyBorder="1" applyAlignment="1">
      <alignment horizontal="center" vertical="center" wrapText="1"/>
    </xf>
    <xf numFmtId="0" fontId="30" fillId="12" borderId="77" xfId="0" applyFont="1" applyFill="1" applyBorder="1" applyAlignment="1">
      <alignment horizontal="center" vertical="center" wrapText="1"/>
    </xf>
    <xf numFmtId="0" fontId="30" fillId="12" borderId="2" xfId="0" applyFont="1" applyFill="1" applyBorder="1" applyAlignment="1">
      <alignment horizontal="center" vertical="center" wrapText="1"/>
    </xf>
    <xf numFmtId="0" fontId="30" fillId="12" borderId="15" xfId="0" applyFont="1" applyFill="1" applyBorder="1" applyAlignment="1">
      <alignment horizontal="center" vertical="center" wrapText="1"/>
    </xf>
    <xf numFmtId="0" fontId="30" fillId="12" borderId="64" xfId="0" applyFont="1" applyFill="1" applyBorder="1" applyAlignment="1">
      <alignment horizontal="center" vertical="center" wrapText="1"/>
    </xf>
    <xf numFmtId="0" fontId="30" fillId="12" borderId="4" xfId="0" applyFont="1" applyFill="1" applyBorder="1" applyAlignment="1">
      <alignment horizontal="center" vertical="center" wrapText="1"/>
    </xf>
    <xf numFmtId="0" fontId="16" fillId="12" borderId="87" xfId="0" applyFont="1" applyFill="1" applyBorder="1" applyAlignment="1">
      <alignment horizontal="center" vertical="center" textRotation="90" wrapText="1"/>
    </xf>
    <xf numFmtId="0" fontId="16" fillId="12" borderId="0" xfId="0" applyFont="1" applyFill="1" applyAlignment="1">
      <alignment horizontal="center" vertical="center" textRotation="90" wrapText="1"/>
    </xf>
    <xf numFmtId="0" fontId="9" fillId="13" borderId="89" xfId="0" applyFont="1" applyFill="1" applyBorder="1" applyAlignment="1">
      <alignment horizontal="center" vertical="center" wrapText="1"/>
    </xf>
    <xf numFmtId="0" fontId="9" fillId="13" borderId="90" xfId="0" applyFont="1" applyFill="1" applyBorder="1" applyAlignment="1">
      <alignment horizontal="center" vertical="center" wrapText="1"/>
    </xf>
    <xf numFmtId="0" fontId="30" fillId="12" borderId="52" xfId="0" applyFont="1" applyFill="1" applyBorder="1" applyAlignment="1">
      <alignment horizontal="center" vertical="center" wrapText="1"/>
    </xf>
    <xf numFmtId="0" fontId="30" fillId="12" borderId="13" xfId="0" applyFont="1" applyFill="1" applyBorder="1" applyAlignment="1">
      <alignment horizontal="center" vertical="center" wrapText="1"/>
    </xf>
    <xf numFmtId="0" fontId="30" fillId="12" borderId="53" xfId="0" applyFont="1" applyFill="1" applyBorder="1" applyAlignment="1">
      <alignment horizontal="center" vertical="center" wrapText="1"/>
    </xf>
    <xf numFmtId="0" fontId="30" fillId="12" borderId="8" xfId="0" applyFont="1" applyFill="1" applyBorder="1" applyAlignment="1">
      <alignment horizontal="center" vertical="center" wrapText="1"/>
    </xf>
    <xf numFmtId="0" fontId="30" fillId="12" borderId="67" xfId="0" applyFont="1" applyFill="1" applyBorder="1" applyAlignment="1">
      <alignment horizontal="center" vertical="center" wrapText="1"/>
    </xf>
    <xf numFmtId="0" fontId="30" fillId="12" borderId="34" xfId="0" applyFont="1" applyFill="1" applyBorder="1" applyAlignment="1">
      <alignment horizontal="center" vertical="center" wrapText="1"/>
    </xf>
    <xf numFmtId="0" fontId="30" fillId="12" borderId="38" xfId="0" applyFont="1" applyFill="1" applyBorder="1" applyAlignment="1">
      <alignment horizontal="center" vertical="center" wrapText="1"/>
    </xf>
    <xf numFmtId="0" fontId="30" fillId="12" borderId="39" xfId="0" applyFont="1" applyFill="1" applyBorder="1" applyAlignment="1">
      <alignment horizontal="center" vertical="center" wrapText="1"/>
    </xf>
    <xf numFmtId="0" fontId="29" fillId="10" borderId="36" xfId="0" applyFont="1" applyFill="1" applyBorder="1" applyAlignment="1">
      <alignment vertical="center" wrapText="1"/>
    </xf>
    <xf numFmtId="0" fontId="29" fillId="10" borderId="40" xfId="0" applyFont="1" applyFill="1" applyBorder="1" applyAlignment="1">
      <alignment vertical="center" wrapText="1"/>
    </xf>
    <xf numFmtId="0" fontId="27" fillId="11" borderId="37" xfId="0" applyFont="1" applyFill="1" applyBorder="1" applyAlignment="1">
      <alignment horizontal="center" vertical="center" wrapText="1"/>
    </xf>
    <xf numFmtId="0" fontId="27" fillId="11" borderId="41"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12" borderId="42" xfId="0" applyFont="1" applyFill="1" applyBorder="1" applyAlignment="1">
      <alignment horizontal="center" vertical="center" wrapText="1"/>
    </xf>
    <xf numFmtId="0" fontId="30" fillId="12" borderId="43" xfId="0" applyFont="1" applyFill="1" applyBorder="1" applyAlignment="1">
      <alignment horizontal="center" vertical="center" wrapText="1"/>
    </xf>
    <xf numFmtId="0" fontId="30" fillId="12" borderId="46" xfId="0" applyFont="1" applyFill="1" applyBorder="1" applyAlignment="1">
      <alignment horizontal="center" vertical="center" wrapText="1"/>
    </xf>
    <xf numFmtId="0" fontId="30" fillId="12" borderId="3" xfId="0" applyFont="1" applyFill="1" applyBorder="1" applyAlignment="1">
      <alignment horizontal="center" vertical="center" wrapText="1"/>
    </xf>
    <xf numFmtId="0" fontId="25" fillId="4" borderId="0" xfId="0" applyFont="1" applyFill="1" applyAlignment="1">
      <alignment horizontal="center" vertical="center" textRotation="90"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6" fillId="10" borderId="36" xfId="0" applyFont="1" applyFill="1" applyBorder="1" applyAlignment="1">
      <alignment vertical="center" wrapText="1"/>
    </xf>
    <xf numFmtId="0" fontId="26" fillId="10" borderId="40" xfId="0" applyFont="1" applyFill="1" applyBorder="1" applyAlignment="1">
      <alignment vertical="center" wrapText="1"/>
    </xf>
    <xf numFmtId="0" fontId="30" fillId="12" borderId="101" xfId="0" applyFont="1" applyFill="1" applyBorder="1" applyAlignment="1">
      <alignment horizontal="center" vertical="center" wrapText="1"/>
    </xf>
    <xf numFmtId="0" fontId="30" fillId="12" borderId="0" xfId="0" applyFont="1" applyFill="1" applyAlignment="1">
      <alignment horizontal="center" vertical="center" wrapText="1"/>
    </xf>
    <xf numFmtId="0" fontId="30" fillId="12" borderId="17" xfId="0" applyFont="1" applyFill="1" applyBorder="1" applyAlignment="1">
      <alignment horizontal="center" vertical="center" wrapText="1"/>
    </xf>
    <xf numFmtId="0" fontId="30" fillId="12" borderId="35" xfId="0" applyFont="1" applyFill="1" applyBorder="1" applyAlignment="1">
      <alignment horizontal="center" vertical="center" wrapText="1"/>
    </xf>
    <xf numFmtId="0" fontId="30" fillId="12" borderId="103" xfId="0" applyFont="1" applyFill="1" applyBorder="1" applyAlignment="1">
      <alignment horizontal="center" vertical="center" wrapText="1"/>
    </xf>
    <xf numFmtId="0" fontId="30" fillId="12" borderId="32" xfId="0" applyFont="1" applyFill="1" applyBorder="1" applyAlignment="1">
      <alignment horizontal="center" vertical="center" wrapText="1"/>
    </xf>
    <xf numFmtId="0" fontId="30" fillId="12" borderId="115" xfId="0" applyFont="1" applyFill="1" applyBorder="1" applyAlignment="1">
      <alignment horizontal="center" vertical="center" wrapText="1"/>
    </xf>
    <xf numFmtId="0" fontId="30" fillId="12" borderId="6" xfId="0" applyFont="1" applyFill="1" applyBorder="1" applyAlignment="1">
      <alignment horizontal="center" vertical="center" wrapText="1"/>
    </xf>
    <xf numFmtId="0" fontId="30" fillId="12" borderId="14" xfId="0" applyFont="1" applyFill="1" applyBorder="1" applyAlignment="1">
      <alignment horizontal="center" vertical="center" wrapText="1"/>
    </xf>
    <xf numFmtId="0" fontId="30" fillId="12" borderId="31" xfId="0" applyFont="1" applyFill="1" applyBorder="1" applyAlignment="1">
      <alignment horizontal="center" vertical="center" wrapText="1"/>
    </xf>
    <xf numFmtId="0" fontId="30" fillId="12" borderId="108" xfId="0" applyFont="1" applyFill="1" applyBorder="1" applyAlignment="1">
      <alignment horizontal="center" vertical="center" wrapText="1"/>
    </xf>
    <xf numFmtId="0" fontId="30" fillId="12" borderId="109" xfId="0" applyFont="1" applyFill="1" applyBorder="1" applyAlignment="1">
      <alignment horizontal="center" vertical="center" wrapText="1"/>
    </xf>
    <xf numFmtId="0" fontId="34" fillId="20" borderId="36"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22" fillId="20" borderId="102" xfId="0" applyFont="1" applyFill="1" applyBorder="1" applyAlignment="1">
      <alignment horizontal="center" vertical="center" wrapText="1"/>
    </xf>
    <xf numFmtId="0" fontId="9" fillId="20" borderId="63" xfId="0" applyFont="1" applyFill="1" applyBorder="1" applyAlignment="1">
      <alignment horizontal="center" vertical="center" wrapText="1"/>
    </xf>
    <xf numFmtId="0" fontId="22" fillId="12" borderId="37" xfId="0" applyFont="1" applyFill="1" applyBorder="1" applyAlignment="1">
      <alignment horizontal="center" vertical="center" wrapText="1"/>
    </xf>
    <xf numFmtId="0" fontId="22" fillId="12" borderId="41" xfId="0" applyFont="1" applyFill="1" applyBorder="1" applyAlignment="1">
      <alignment horizontal="center" vertical="center" wrapText="1"/>
    </xf>
    <xf numFmtId="0" fontId="30" fillId="12" borderId="20" xfId="0" applyFont="1" applyFill="1" applyBorder="1" applyAlignment="1">
      <alignment horizontal="center" vertical="center" wrapText="1"/>
    </xf>
    <xf numFmtId="0" fontId="30" fillId="12" borderId="21" xfId="0" applyFont="1" applyFill="1" applyBorder="1" applyAlignment="1">
      <alignment horizontal="center" vertical="center" wrapText="1"/>
    </xf>
    <xf numFmtId="0" fontId="25" fillId="4" borderId="22" xfId="0" applyFont="1" applyFill="1" applyBorder="1" applyAlignment="1">
      <alignment horizontal="center" vertical="center" textRotation="90" wrapText="1"/>
    </xf>
    <xf numFmtId="0" fontId="25" fillId="4" borderId="25" xfId="0" applyFont="1" applyFill="1" applyBorder="1" applyAlignment="1">
      <alignment horizontal="center" vertical="center" textRotation="90" wrapText="1"/>
    </xf>
    <xf numFmtId="0" fontId="25" fillId="4" borderId="29" xfId="0" applyFont="1" applyFill="1" applyBorder="1" applyAlignment="1">
      <alignment horizontal="center" vertical="center" textRotation="90" wrapText="1"/>
    </xf>
    <xf numFmtId="0" fontId="22" fillId="4" borderId="101"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18" borderId="102" xfId="0" applyFont="1" applyFill="1" applyBorder="1" applyAlignment="1">
      <alignment horizontal="center" vertical="center" wrapText="1"/>
    </xf>
    <xf numFmtId="0" fontId="22" fillId="18" borderId="63" xfId="0" applyFont="1" applyFill="1" applyBorder="1" applyAlignment="1">
      <alignment horizontal="center" vertical="center" wrapText="1"/>
    </xf>
    <xf numFmtId="0" fontId="22" fillId="19" borderId="102" xfId="0" applyFont="1" applyFill="1" applyBorder="1" applyAlignment="1">
      <alignment horizontal="center" vertical="center" wrapText="1"/>
    </xf>
    <xf numFmtId="0" fontId="22" fillId="19" borderId="63" xfId="0" applyFont="1" applyFill="1" applyBorder="1" applyAlignment="1">
      <alignment horizontal="center" vertical="center" wrapText="1"/>
    </xf>
    <xf numFmtId="0" fontId="34" fillId="20" borderId="102" xfId="0" applyFont="1" applyFill="1" applyBorder="1" applyAlignment="1">
      <alignment horizontal="center" vertical="center" wrapText="1"/>
    </xf>
    <xf numFmtId="0" fontId="34" fillId="20" borderId="63" xfId="0" applyFont="1" applyFill="1" applyBorder="1" applyAlignment="1">
      <alignment horizontal="center" vertical="center" wrapText="1"/>
    </xf>
    <xf numFmtId="0" fontId="30" fillId="2" borderId="34" xfId="0" applyFont="1" applyFill="1" applyBorder="1" applyAlignment="1">
      <alignment horizontal="center" vertical="center"/>
    </xf>
    <xf numFmtId="0" fontId="0" fillId="2" borderId="39" xfId="0" applyFill="1" applyBorder="1" applyAlignment="1">
      <alignment horizontal="center" vertical="center"/>
    </xf>
    <xf numFmtId="0" fontId="0" fillId="21" borderId="37" xfId="0" applyFill="1" applyBorder="1" applyAlignment="1">
      <alignment horizontal="center" vertical="center"/>
    </xf>
    <xf numFmtId="0" fontId="0" fillId="21" borderId="117" xfId="0" applyFill="1" applyBorder="1" applyAlignment="1">
      <alignment horizontal="center" vertical="center"/>
    </xf>
    <xf numFmtId="0" fontId="33" fillId="21" borderId="22" xfId="0" applyFont="1" applyFill="1" applyBorder="1" applyAlignment="1">
      <alignment horizontal="center" vertical="justify"/>
    </xf>
    <xf numFmtId="0" fontId="37" fillId="21" borderId="29" xfId="0" applyFont="1" applyFill="1" applyBorder="1" applyAlignment="1">
      <alignment horizontal="center"/>
    </xf>
    <xf numFmtId="0" fontId="37" fillId="21" borderId="29" xfId="0" applyFont="1" applyFill="1" applyBorder="1" applyAlignment="1">
      <alignment horizontal="center" vertical="justify"/>
    </xf>
    <xf numFmtId="0" fontId="0" fillId="21" borderId="29" xfId="0" applyFill="1" applyBorder="1" applyAlignment="1">
      <alignment horizontal="center"/>
    </xf>
    <xf numFmtId="0" fontId="30" fillId="21" borderId="22" xfId="0" applyFont="1" applyFill="1" applyBorder="1" applyAlignment="1">
      <alignment horizontal="center" vertical="center"/>
    </xf>
    <xf numFmtId="0" fontId="0" fillId="21" borderId="29" xfId="0" applyFill="1" applyBorder="1" applyAlignment="1">
      <alignment horizontal="center" vertical="center"/>
    </xf>
    <xf numFmtId="0" fontId="30" fillId="21" borderId="126" xfId="0" applyFont="1" applyFill="1" applyBorder="1" applyAlignment="1">
      <alignment horizontal="center" vertical="center"/>
    </xf>
    <xf numFmtId="0" fontId="0" fillId="21" borderId="129" xfId="0" applyFill="1" applyBorder="1" applyAlignment="1">
      <alignment horizontal="center" vertical="center"/>
    </xf>
    <xf numFmtId="0" fontId="0" fillId="21" borderId="127" xfId="0" applyFill="1" applyBorder="1" applyAlignment="1">
      <alignment horizontal="center" vertical="center"/>
    </xf>
    <xf numFmtId="0" fontId="0" fillId="21" borderId="25" xfId="0" applyFill="1" applyBorder="1" applyAlignment="1">
      <alignment horizontal="center" vertical="center"/>
    </xf>
    <xf numFmtId="0" fontId="30" fillId="21" borderId="128" xfId="0" applyFont="1" applyFill="1" applyBorder="1" applyAlignment="1">
      <alignment horizontal="center" vertical="center"/>
    </xf>
    <xf numFmtId="0" fontId="0" fillId="21" borderId="130" xfId="0" applyFill="1" applyBorder="1" applyAlignment="1">
      <alignment horizontal="center" vertical="center"/>
    </xf>
    <xf numFmtId="0" fontId="40" fillId="2" borderId="22" xfId="0" applyFont="1" applyFill="1" applyBorder="1" applyAlignment="1">
      <alignment horizontal="center"/>
    </xf>
    <xf numFmtId="0" fontId="41" fillId="2" borderId="25" xfId="0" applyFont="1" applyFill="1" applyBorder="1" applyAlignment="1">
      <alignment horizontal="center"/>
    </xf>
    <xf numFmtId="0" fontId="30" fillId="2" borderId="22" xfId="0" applyFont="1" applyFill="1" applyBorder="1" applyAlignment="1">
      <alignment horizontal="center" vertical="center"/>
    </xf>
    <xf numFmtId="0" fontId="0" fillId="2" borderId="29" xfId="0" applyFill="1" applyBorder="1" applyAlignment="1">
      <alignment horizontal="center" vertical="center"/>
    </xf>
    <xf numFmtId="0" fontId="30" fillId="2" borderId="34" xfId="0" applyFont="1" applyFill="1" applyBorder="1" applyAlignment="1">
      <alignment horizontal="center" vertical="center" wrapText="1"/>
    </xf>
    <xf numFmtId="2" fontId="30" fillId="2" borderId="22" xfId="0" applyNumberFormat="1" applyFont="1" applyFill="1" applyBorder="1" applyAlignment="1">
      <alignment horizontal="center" vertical="center"/>
    </xf>
    <xf numFmtId="2" fontId="0" fillId="2" borderId="29" xfId="0" applyNumberFormat="1" applyFill="1" applyBorder="1" applyAlignment="1">
      <alignment horizontal="center" vertical="center"/>
    </xf>
    <xf numFmtId="0" fontId="30" fillId="21" borderId="29" xfId="0" applyFont="1" applyFill="1" applyBorder="1" applyAlignment="1">
      <alignment horizontal="center" vertical="center"/>
    </xf>
    <xf numFmtId="4" fontId="30" fillId="21" borderId="22" xfId="0" applyNumberFormat="1" applyFont="1" applyFill="1" applyBorder="1" applyAlignment="1">
      <alignment horizontal="center" vertical="center"/>
    </xf>
    <xf numFmtId="4" fontId="0" fillId="21" borderId="29" xfId="0" applyNumberFormat="1" applyFill="1" applyBorder="1" applyAlignment="1">
      <alignment horizontal="center" vertical="center"/>
    </xf>
    <xf numFmtId="0" fontId="0" fillId="21" borderId="127" xfId="0" applyFill="1" applyBorder="1" applyAlignment="1">
      <alignment horizontal="center"/>
    </xf>
    <xf numFmtId="39" fontId="30" fillId="4" borderId="158" xfId="0" applyNumberFormat="1" applyFont="1" applyFill="1" applyBorder="1" applyAlignment="1">
      <alignment horizontal="center" vertical="center" wrapText="1"/>
    </xf>
    <xf numFmtId="39" fontId="30" fillId="4" borderId="129" xfId="0" applyNumberFormat="1" applyFont="1" applyFill="1" applyBorder="1" applyAlignment="1">
      <alignment horizontal="center" vertical="center" wrapText="1"/>
    </xf>
    <xf numFmtId="39" fontId="30" fillId="4" borderId="171" xfId="0" applyNumberFormat="1" applyFont="1" applyFill="1" applyBorder="1" applyAlignment="1">
      <alignment horizontal="center" vertical="center" wrapText="1"/>
    </xf>
    <xf numFmtId="39" fontId="30" fillId="4" borderId="172" xfId="0" applyNumberFormat="1" applyFont="1" applyFill="1" applyBorder="1" applyAlignment="1">
      <alignment horizontal="center" vertical="center" wrapText="1"/>
    </xf>
    <xf numFmtId="39" fontId="30" fillId="4" borderId="142" xfId="0" applyNumberFormat="1" applyFont="1" applyFill="1" applyBorder="1" applyAlignment="1">
      <alignment horizontal="center" vertical="center" wrapText="1"/>
    </xf>
    <xf numFmtId="39" fontId="30" fillId="4" borderId="146" xfId="0" applyNumberFormat="1" applyFont="1" applyFill="1" applyBorder="1" applyAlignment="1">
      <alignment horizontal="center" vertical="center" wrapText="1"/>
    </xf>
    <xf numFmtId="39" fontId="30" fillId="4" borderId="155" xfId="0" applyNumberFormat="1" applyFont="1" applyFill="1" applyBorder="1" applyAlignment="1">
      <alignment horizontal="center" vertical="center" wrapText="1"/>
    </xf>
    <xf numFmtId="0" fontId="44" fillId="23" borderId="132" xfId="0" applyFont="1" applyFill="1" applyBorder="1" applyAlignment="1">
      <alignment horizontal="center" vertical="center" textRotation="90" wrapText="1"/>
    </xf>
    <xf numFmtId="0" fontId="44" fillId="23" borderId="136" xfId="0" applyFont="1" applyFill="1" applyBorder="1" applyAlignment="1">
      <alignment horizontal="center" vertical="center" textRotation="90" wrapText="1"/>
    </xf>
    <xf numFmtId="0" fontId="44" fillId="23" borderId="170" xfId="0" applyFont="1" applyFill="1" applyBorder="1" applyAlignment="1">
      <alignment horizontal="center" vertical="center" textRotation="90" wrapText="1"/>
    </xf>
    <xf numFmtId="0" fontId="45" fillId="23" borderId="133" xfId="0" applyFont="1" applyFill="1" applyBorder="1" applyAlignment="1">
      <alignment horizontal="center" vertical="center"/>
    </xf>
    <xf numFmtId="39" fontId="30" fillId="4" borderId="137" xfId="0" applyNumberFormat="1" applyFont="1" applyFill="1" applyBorder="1" applyAlignment="1">
      <alignment horizontal="center" vertical="center" wrapText="1"/>
    </xf>
    <xf numFmtId="39" fontId="30" fillId="4" borderId="138" xfId="0" applyNumberFormat="1" applyFont="1" applyFill="1" applyBorder="1" applyAlignment="1">
      <alignment horizontal="center" vertical="center" wrapText="1"/>
    </xf>
    <xf numFmtId="37" fontId="30" fillId="4" borderId="157" xfId="0" applyNumberFormat="1" applyFont="1" applyFill="1" applyBorder="1" applyAlignment="1">
      <alignment horizontal="center" vertical="center" wrapText="1"/>
    </xf>
    <xf numFmtId="37" fontId="30" fillId="4" borderId="136" xfId="0" applyNumberFormat="1" applyFont="1" applyFill="1" applyBorder="1" applyAlignment="1">
      <alignment horizontal="center" vertical="center" wrapText="1"/>
    </xf>
    <xf numFmtId="37" fontId="30" fillId="4" borderId="161" xfId="0" applyNumberFormat="1" applyFont="1" applyFill="1" applyBorder="1" applyAlignment="1">
      <alignment horizontal="center" vertical="center" wrapText="1"/>
    </xf>
    <xf numFmtId="37" fontId="30" fillId="4" borderId="162" xfId="0" applyNumberFormat="1" applyFont="1" applyFill="1" applyBorder="1" applyAlignment="1">
      <alignment horizontal="center" vertical="center" wrapText="1"/>
    </xf>
    <xf numFmtId="39" fontId="30" fillId="4" borderId="157" xfId="0" applyNumberFormat="1" applyFont="1" applyFill="1" applyBorder="1" applyAlignment="1">
      <alignment horizontal="center" vertical="center" wrapText="1"/>
    </xf>
    <xf numFmtId="39" fontId="30" fillId="4" borderId="164" xfId="0" applyNumberFormat="1" applyFont="1" applyFill="1" applyBorder="1" applyAlignment="1">
      <alignment horizontal="center" vertical="center" wrapText="1"/>
    </xf>
  </cellXfs>
  <cellStyles count="8">
    <cellStyle name="Hiperlink" xfId="7" builtinId="8"/>
    <cellStyle name="Normal" xfId="0" builtinId="0"/>
    <cellStyle name="Normal 46" xfId="4"/>
    <cellStyle name="Normal_Composições CEF - Emergencia 2" xfId="3"/>
    <cellStyle name="Normal_LOTE-6" xfId="5"/>
    <cellStyle name="Porcentagem" xfId="2" builtinId="5"/>
    <cellStyle name="Porcentagem 10" xfId="6"/>
    <cellStyle name="Vírgula" xfId="1" builtinId="3"/>
  </cellStyles>
  <dxfs count="74">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TRANSFERENCIAH%2006-2022/OBRAS/EMENDAS%20PEDRO%20GOMES%20HD/PM%20PEDRO%20GOMES%202024/licita&#231;ao%20obra%20do%20plano/PASTA%20RONIVALDO%20%20LOTE%2001/RV%2004%20%20PLANILHA%20RUA%20PERNABUCO%20E%20OUTRAS%2001-2024%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ernandoba/Desktop/Projetos/SINAPI/Abril%202016%20-%20KRONOS/tb_cus_insumo_valor%20ABR%202016%20D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DRO%20GOMES%20GERAL/PASTA%20ALTERADA%2002%20DA%20VA%20JOAO%20S%20CAMY%2001-012-18/PASTA%20ALT%2002%20MAZINE/MAZINE%20ALT%2003/FVP%208.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 Kronos"/>
      <sheetName val="Orçamento - AGESUL"/>
      <sheetName val="restauraçao"/>
      <sheetName val="CRONOGRAMA"/>
      <sheetName val="emm SEM DES"/>
      <sheetName val="serv SEM DES"/>
      <sheetName val="emm COM DES"/>
      <sheetName val="serv COM DES"/>
      <sheetName val="Comparativo"/>
      <sheetName val="COMP 20112"/>
      <sheetName val="Descritivo"/>
      <sheetName val="Municípios BDI Serviços"/>
      <sheetName val="MEMO PAV"/>
      <sheetName val="RECONSTRUÇAO"/>
      <sheetName val="DIMENS DREN"/>
      <sheetName val="MEMO DREM"/>
      <sheetName val="RESTAURA E REM. PROF."/>
      <sheetName val="MEMO RESTAURA"/>
      <sheetName val="MEMO REST POR RUA"/>
      <sheetName val="LAJE RUA BAHIA"/>
      <sheetName val="CANALETA"/>
      <sheetName val="traffic calming 11m"/>
      <sheetName val="traffic calming 7m"/>
      <sheetName val="DRENO"/>
      <sheetName val="GAL. CELULA"/>
      <sheetName val="COMP. CBUQ"/>
      <sheetName val="MEMO DE SERV. PREL."/>
    </sheetNames>
    <sheetDataSet>
      <sheetData sheetId="0" refreshError="1"/>
      <sheetData sheetId="1"/>
      <sheetData sheetId="2"/>
      <sheetData sheetId="3" refreshError="1"/>
      <sheetData sheetId="4"/>
      <sheetData sheetId="5"/>
      <sheetData sheetId="6"/>
      <sheetData sheetId="7"/>
      <sheetData sheetId="8" refreshError="1"/>
      <sheetData sheetId="9" refreshError="1"/>
      <sheetData sheetId="10" refreshError="1"/>
      <sheetData sheetId="11">
        <row r="63">
          <cell r="B63" t="str">
            <v>Pedro Gomes</v>
          </cell>
        </row>
      </sheetData>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
      <sheetName val="emm"/>
    </sheetNames>
    <sheetDataSet>
      <sheetData sheetId="0" refreshError="1">
        <row r="2">
          <cell r="A2" t="str">
            <v>73884/006</v>
          </cell>
          <cell r="B2" t="str">
            <v>Instalação de válvulas ou registros com junta flangeada - DN 250</v>
          </cell>
          <cell r="C2" t="str">
            <v>un</v>
          </cell>
          <cell r="D2">
            <v>533.49</v>
          </cell>
        </row>
        <row r="3">
          <cell r="A3" t="str">
            <v>73884/007</v>
          </cell>
          <cell r="B3" t="str">
            <v>Instalação de válvulas ou registros com junta flangeada - DN 300</v>
          </cell>
          <cell r="C3" t="str">
            <v>un</v>
          </cell>
          <cell r="D3">
            <v>596.25</v>
          </cell>
        </row>
        <row r="4">
          <cell r="A4" t="str">
            <v>73884/008</v>
          </cell>
          <cell r="B4" t="str">
            <v>Instalação de válvulas ou registros com junta flangeada - DN 350</v>
          </cell>
          <cell r="C4" t="str">
            <v>un</v>
          </cell>
          <cell r="D4">
            <v>627.63</v>
          </cell>
        </row>
        <row r="5">
          <cell r="A5" t="str">
            <v>73884/009</v>
          </cell>
          <cell r="B5" t="str">
            <v>Instalação de válvulas ou registros com junta flangeada - DN 400</v>
          </cell>
          <cell r="C5" t="str">
            <v>un</v>
          </cell>
          <cell r="D5">
            <v>690.39</v>
          </cell>
        </row>
        <row r="6">
          <cell r="A6" t="str">
            <v>73884/010</v>
          </cell>
          <cell r="B6" t="str">
            <v>Instalação de válvulas ou registros com junta flangeada - DN 450</v>
          </cell>
          <cell r="C6" t="str">
            <v>un</v>
          </cell>
          <cell r="D6">
            <v>721.78</v>
          </cell>
        </row>
        <row r="7">
          <cell r="A7" t="str">
            <v>73884/011</v>
          </cell>
          <cell r="B7" t="str">
            <v>Instalação de válvulas ou registros com junta flangeada - DN 500</v>
          </cell>
          <cell r="C7" t="str">
            <v>un</v>
          </cell>
          <cell r="D7">
            <v>784.54</v>
          </cell>
        </row>
        <row r="8">
          <cell r="A8" t="str">
            <v>73884/012</v>
          </cell>
          <cell r="B8" t="str">
            <v>Instalação de válvulas ou registros com junta flangeada - DN 600</v>
          </cell>
          <cell r="C8" t="str">
            <v>un</v>
          </cell>
          <cell r="D8">
            <v>847.3</v>
          </cell>
        </row>
        <row r="9">
          <cell r="A9" t="str">
            <v>73884/013</v>
          </cell>
          <cell r="B9" t="str">
            <v>Instalação de válvulas ou registros com junta flangeada - DN 700</v>
          </cell>
          <cell r="C9" t="str">
            <v>un</v>
          </cell>
          <cell r="D9">
            <v>943.16</v>
          </cell>
        </row>
        <row r="10">
          <cell r="A10" t="str">
            <v>73884/014</v>
          </cell>
          <cell r="B10" t="str">
            <v>Instalação de válvulas ou registros com junta flangeada - DN 800</v>
          </cell>
          <cell r="C10" t="str">
            <v>un</v>
          </cell>
          <cell r="D10">
            <v>943.16</v>
          </cell>
        </row>
        <row r="11">
          <cell r="A11" t="str">
            <v>73884/015</v>
          </cell>
          <cell r="B11" t="str">
            <v>Instalação de válvulas ou registros com junta flangeada - DN 900</v>
          </cell>
          <cell r="C11" t="str">
            <v>un</v>
          </cell>
          <cell r="D11">
            <v>953.69</v>
          </cell>
        </row>
        <row r="12">
          <cell r="A12" t="str">
            <v>73884/016</v>
          </cell>
          <cell r="B12" t="str">
            <v>Instalação de válvulas ou registros com junta flangeada - DN 1000</v>
          </cell>
          <cell r="C12" t="str">
            <v>un</v>
          </cell>
          <cell r="D12">
            <v>1077.9000000000001</v>
          </cell>
        </row>
        <row r="13">
          <cell r="A13" t="str">
            <v>73885/001</v>
          </cell>
          <cell r="B13" t="str">
            <v>Instalação de válvulas ou registros com junta elástica - DN 50</v>
          </cell>
          <cell r="C13" t="str">
            <v>un</v>
          </cell>
          <cell r="D13">
            <v>20.57</v>
          </cell>
        </row>
        <row r="14">
          <cell r="A14" t="str">
            <v>73885/002</v>
          </cell>
          <cell r="B14" t="str">
            <v>Instalação de válvulas ou registros com junta elástica - DN 75</v>
          </cell>
          <cell r="C14" t="str">
            <v>un</v>
          </cell>
          <cell r="D14">
            <v>24.92</v>
          </cell>
        </row>
        <row r="15">
          <cell r="A15" t="str">
            <v>73885/003</v>
          </cell>
          <cell r="B15" t="str">
            <v>Instalação de válvulas ou registros com junta elástica - DN 100</v>
          </cell>
          <cell r="C15" t="str">
            <v>un</v>
          </cell>
          <cell r="D15">
            <v>28.24</v>
          </cell>
        </row>
        <row r="16">
          <cell r="A16" t="str">
            <v>73885/004</v>
          </cell>
          <cell r="B16" t="str">
            <v>Instalação de válvulas ou registros com junta elástica - DN 150</v>
          </cell>
          <cell r="C16" t="str">
            <v>un</v>
          </cell>
          <cell r="D16">
            <v>138.07</v>
          </cell>
        </row>
        <row r="17">
          <cell r="A17" t="str">
            <v>73885/005</v>
          </cell>
          <cell r="B17" t="str">
            <v>Instalação de válvulas ou registros com junta elástica - DN 200</v>
          </cell>
          <cell r="C17" t="str">
            <v>un</v>
          </cell>
          <cell r="D17">
            <v>178.87</v>
          </cell>
        </row>
        <row r="18">
          <cell r="A18" t="str">
            <v>73885/006</v>
          </cell>
          <cell r="B18" t="str">
            <v>Instalação de válvulas ou registros com junta elástica - dn 250</v>
          </cell>
          <cell r="C18" t="str">
            <v>un</v>
          </cell>
          <cell r="D18">
            <v>210.25</v>
          </cell>
        </row>
        <row r="19">
          <cell r="A19" t="str">
            <v>73885/007</v>
          </cell>
          <cell r="B19" t="str">
            <v>Instalação de válvulas ou registros com junta elástica - DN 300</v>
          </cell>
          <cell r="C19" t="str">
            <v>un</v>
          </cell>
          <cell r="D19">
            <v>229.08</v>
          </cell>
        </row>
        <row r="20">
          <cell r="A20" t="str">
            <v>73885/008</v>
          </cell>
          <cell r="B20" t="str">
            <v>Instalação de válvulas ou registros com junta elástica - DN 350</v>
          </cell>
          <cell r="C20" t="str">
            <v>un</v>
          </cell>
          <cell r="D20">
            <v>251.05</v>
          </cell>
        </row>
        <row r="21">
          <cell r="A21" t="str">
            <v>73885/009</v>
          </cell>
          <cell r="B21" t="str">
            <v>Instalação de válvulas ou registros com junta elástica - DN 400</v>
          </cell>
          <cell r="C21" t="str">
            <v>un</v>
          </cell>
          <cell r="D21">
            <v>276.14999999999998</v>
          </cell>
        </row>
        <row r="22">
          <cell r="A22" t="str">
            <v>73885/010</v>
          </cell>
          <cell r="B22" t="str">
            <v>Instalação de válvulas ou registros com junta elástica - DN 450</v>
          </cell>
          <cell r="C22" t="str">
            <v>un</v>
          </cell>
          <cell r="D22">
            <v>298.12</v>
          </cell>
        </row>
        <row r="23">
          <cell r="A23" t="str">
            <v>73885/011</v>
          </cell>
          <cell r="B23" t="str">
            <v>Instalação de válvulas ou registros com junta elástica - dn 500</v>
          </cell>
          <cell r="C23" t="str">
            <v>un</v>
          </cell>
          <cell r="D23">
            <v>313.81</v>
          </cell>
        </row>
        <row r="24">
          <cell r="A24" t="str">
            <v>73885/012</v>
          </cell>
          <cell r="B24" t="str">
            <v>Instalação de válvulas ou registros com junta elástica - DN 600</v>
          </cell>
          <cell r="C24" t="str">
            <v>un</v>
          </cell>
          <cell r="D24">
            <v>357.75</v>
          </cell>
        </row>
        <row r="25">
          <cell r="A25" t="str">
            <v>73839/001</v>
          </cell>
          <cell r="B25" t="str">
            <v>Assentamento de tubos de aço, com junta elástica (comprimento de 6,00 m) - DN 150 mm</v>
          </cell>
          <cell r="C25" t="str">
            <v>m</v>
          </cell>
          <cell r="D25">
            <v>5.75</v>
          </cell>
        </row>
        <row r="26">
          <cell r="A26" t="str">
            <v>73839/002</v>
          </cell>
          <cell r="B26" t="str">
            <v>Assentamento de tubos de aço, com junta elástica (comprimento de 6,00 m) - DN 200 mm</v>
          </cell>
          <cell r="C26" t="str">
            <v>m</v>
          </cell>
          <cell r="D26">
            <v>7.36</v>
          </cell>
        </row>
        <row r="27">
          <cell r="A27" t="str">
            <v>73839/003</v>
          </cell>
          <cell r="B27" t="str">
            <v>Assentamento de tubos de aço, com junta elástica (comprimento de 6,00 m) - DN 250 mm</v>
          </cell>
          <cell r="C27" t="str">
            <v>m</v>
          </cell>
          <cell r="D27">
            <v>8.89</v>
          </cell>
        </row>
        <row r="28">
          <cell r="A28" t="str">
            <v>73839/004</v>
          </cell>
          <cell r="B28" t="str">
            <v>Assentamento de tubos de aço, com junta elástica (comprimento de 6,00 m) - DN 300 mm</v>
          </cell>
          <cell r="C28" t="str">
            <v>m</v>
          </cell>
          <cell r="D28">
            <v>10.06</v>
          </cell>
        </row>
        <row r="29">
          <cell r="A29" t="str">
            <v>73839/005</v>
          </cell>
          <cell r="B29" t="str">
            <v>Assentamento de tubos de aço, com junta elástica (comprimento de 6,00 m) - DN 350 mm</v>
          </cell>
          <cell r="C29" t="str">
            <v>m</v>
          </cell>
          <cell r="D29">
            <v>11.76</v>
          </cell>
        </row>
        <row r="30">
          <cell r="A30" t="str">
            <v>73839/006</v>
          </cell>
          <cell r="B30" t="str">
            <v>Assentamento de tubos de aço, com junta elástica (comprimento de 6,00 m) - DN 400 mm</v>
          </cell>
          <cell r="C30" t="str">
            <v>m</v>
          </cell>
          <cell r="D30">
            <v>13.45</v>
          </cell>
        </row>
        <row r="31">
          <cell r="A31" t="str">
            <v>73839/007</v>
          </cell>
          <cell r="B31" t="str">
            <v>Assentamento de tubos de aço, com junta elástica (comprimento de 6,00 m) - DN 450 mm</v>
          </cell>
          <cell r="C31" t="str">
            <v>m</v>
          </cell>
          <cell r="D31">
            <v>15.13</v>
          </cell>
        </row>
        <row r="32">
          <cell r="A32" t="str">
            <v>73839/008</v>
          </cell>
          <cell r="B32" t="str">
            <v>Assentamento de tubos de aço, com junta elástica (comprimento de 6,00 m) - DN 500 mm</v>
          </cell>
          <cell r="C32" t="str">
            <v>m</v>
          </cell>
          <cell r="D32">
            <v>16.79</v>
          </cell>
        </row>
        <row r="33">
          <cell r="A33" t="str">
            <v>73839/009</v>
          </cell>
          <cell r="B33" t="str">
            <v>Assentamento de tubos de aço, com junta elástica (comprimento de 6,00 m) - DN 600 mm</v>
          </cell>
          <cell r="C33" t="str">
            <v>m</v>
          </cell>
          <cell r="D33">
            <v>20.260000000000002</v>
          </cell>
        </row>
        <row r="34">
          <cell r="A34" t="str">
            <v>73839/010</v>
          </cell>
          <cell r="B34" t="str">
            <v>Assentamento de tubos de aço, com junta elástica (comprimento de 6,00 m) - DN 700 mm</v>
          </cell>
          <cell r="C34" t="str">
            <v>m</v>
          </cell>
          <cell r="D34">
            <v>25.49</v>
          </cell>
        </row>
        <row r="35">
          <cell r="A35" t="str">
            <v>73839/011</v>
          </cell>
          <cell r="B35" t="str">
            <v>Assentamento de tubos de aço, com junta elástica (comprimento de 6,00 m) - DN 800 mm</v>
          </cell>
          <cell r="C35" t="str">
            <v>m</v>
          </cell>
          <cell r="D35">
            <v>29.35</v>
          </cell>
        </row>
        <row r="36">
          <cell r="A36" t="str">
            <v>73839/012</v>
          </cell>
          <cell r="B36" t="str">
            <v>Assentamento de tubos de aço, com junta elástica (comprimento de 6,00 m) - DN 900 mm</v>
          </cell>
          <cell r="C36" t="str">
            <v>m</v>
          </cell>
          <cell r="D36">
            <v>34.32</v>
          </cell>
        </row>
        <row r="37">
          <cell r="A37" t="str">
            <v>73839/013</v>
          </cell>
          <cell r="B37" t="str">
            <v>Assentamento de tubos de aço, com junta elástica (comprimento de 6,00 m) - DN 1000 mm</v>
          </cell>
          <cell r="C37" t="str">
            <v>m</v>
          </cell>
          <cell r="D37">
            <v>36.840000000000003</v>
          </cell>
        </row>
        <row r="38">
          <cell r="A38" t="str">
            <v>73839/014</v>
          </cell>
          <cell r="B38" t="str">
            <v>Assentamento de tubos de aço, com junta elástica (comprimento de 6,00 m) - DN 1100 mm</v>
          </cell>
          <cell r="C38" t="str">
            <v>m</v>
          </cell>
          <cell r="D38">
            <v>43.66</v>
          </cell>
        </row>
        <row r="39">
          <cell r="A39" t="str">
            <v>73839/015</v>
          </cell>
          <cell r="B39" t="str">
            <v>Assentamento de tubos de aço, com junta elástica (comprimento de 6,00 m) - DN 1200 mm</v>
          </cell>
          <cell r="C39" t="str">
            <v>m</v>
          </cell>
          <cell r="D39">
            <v>51.57</v>
          </cell>
        </row>
        <row r="40">
          <cell r="A40" t="str">
            <v>74210/001</v>
          </cell>
          <cell r="B40" t="str">
            <v>Barracão para depósito em tábuas de madeira, cobertura em fibrocimento 4 mm, incluso piso argamassa traço 1:6 (cimento e areia)</v>
          </cell>
          <cell r="C40" t="str">
            <v>m²</v>
          </cell>
          <cell r="D40">
            <v>290.08</v>
          </cell>
        </row>
        <row r="41">
          <cell r="A41" t="str">
            <v>74209/001</v>
          </cell>
          <cell r="B41" t="str">
            <v>Placa de obra em chapa de aço galvanizado - Desonerado</v>
          </cell>
          <cell r="C41" t="str">
            <v>m²</v>
          </cell>
          <cell r="D41">
            <v>199.37</v>
          </cell>
        </row>
        <row r="42">
          <cell r="A42" t="str">
            <v>73847/001</v>
          </cell>
          <cell r="B42" t="str">
            <v>Aluguel container/escrit incl inst elet larg=2,20 comp=6,20m alt=2,50m chapa aço c/nerv trapez forro c/isol termo/acústico chassis reforc piso compens naval exc transp/carga/descarga</v>
          </cell>
          <cell r="C42" t="str">
            <v>mês</v>
          </cell>
          <cell r="D42">
            <v>414.06</v>
          </cell>
        </row>
        <row r="43">
          <cell r="A43" t="str">
            <v>73847/002</v>
          </cell>
          <cell r="B43" t="str">
            <v>Aluguel container/escrit/wc c/1 vaso/1 lav/1 mic/4 chuv larg =2,20m compr=6,20m alt=2,50m chapa aço nerv trapez forroc/ isol termo-acust chassis reforc piso compens naval incl inst eletr/hidro-sanit excl transp/carga/descarga</v>
          </cell>
          <cell r="C43" t="str">
            <v>mês</v>
          </cell>
          <cell r="D43">
            <v>579.5</v>
          </cell>
        </row>
        <row r="44">
          <cell r="A44" t="str">
            <v>73847/003</v>
          </cell>
          <cell r="B44" t="str">
            <v>Aluguel container/sanit c/2 vasos/1 lavat/1 mic/4 chuv larg= 2,20m compr=6,20m alt=2,50m chapa aço c/nerv trapez forro c/ isolam termo/acústico chassis reforc piso compens naval incl inst eletr/hidr excl transp/carga/descarg</v>
          </cell>
          <cell r="C44" t="str">
            <v>mês</v>
          </cell>
          <cell r="D44">
            <v>663.45</v>
          </cell>
        </row>
        <row r="45">
          <cell r="A45" t="str">
            <v>74175/001</v>
          </cell>
          <cell r="B45" t="str">
            <v>Registro gaveta 1" com canopla acabamento cromado simples - fornecimento e instalação</v>
          </cell>
          <cell r="C45" t="str">
            <v>un</v>
          </cell>
          <cell r="D45">
            <v>65.739999999999995</v>
          </cell>
        </row>
        <row r="46">
          <cell r="A46" t="str">
            <v>74178/001</v>
          </cell>
          <cell r="B46" t="str">
            <v>Registro gaveta 4" bruto latão - fornecimento e instalação</v>
          </cell>
          <cell r="C46" t="str">
            <v>un</v>
          </cell>
          <cell r="D46">
            <v>451.69</v>
          </cell>
        </row>
        <row r="47">
          <cell r="A47" t="str">
            <v>74179/001</v>
          </cell>
          <cell r="B47" t="str">
            <v>Registro gaveta 3" bruto latão - fornecimento e instalação</v>
          </cell>
          <cell r="C47" t="str">
            <v>un</v>
          </cell>
          <cell r="D47">
            <v>272.44</v>
          </cell>
        </row>
        <row r="48">
          <cell r="A48" t="str">
            <v>74180/001</v>
          </cell>
          <cell r="B48" t="str">
            <v>Registro gaveta 2.1/2" bruto latão - fornecimento e instalação</v>
          </cell>
          <cell r="C48" t="str">
            <v>un</v>
          </cell>
          <cell r="D48">
            <v>161.1</v>
          </cell>
        </row>
        <row r="49">
          <cell r="A49" t="str">
            <v>72918</v>
          </cell>
          <cell r="B49" t="str">
            <v>Escavação mecânica de vala em material 2a. categoria de 4,01 até 6,00 m de profundidade com utilização de escavadeira hidráulica</v>
          </cell>
          <cell r="C49" t="str">
            <v>m³</v>
          </cell>
          <cell r="D49">
            <v>13.42</v>
          </cell>
        </row>
        <row r="50">
          <cell r="A50" t="str">
            <v>73962/004</v>
          </cell>
          <cell r="B50" t="str">
            <v>Escavação de vala não escorada em material de 1a categoria com profu ndidade de 1,5 até 3m com retroescavadeira 75hp, sem esgotamento</v>
          </cell>
          <cell r="C50" t="str">
            <v>m³</v>
          </cell>
          <cell r="D50">
            <v>6.3</v>
          </cell>
        </row>
        <row r="51">
          <cell r="A51" t="str">
            <v>73962/013</v>
          </cell>
          <cell r="B51" t="str">
            <v>Escavação de vala não escorada em material 1a categoria, profundidade até 1,5 m com escavadeira hidráulica 105 hp(capacidade de 0,78m3), sem esgotamento</v>
          </cell>
          <cell r="C51" t="str">
            <v>m³</v>
          </cell>
          <cell r="D51">
            <v>3.69</v>
          </cell>
        </row>
        <row r="52">
          <cell r="A52" t="str">
            <v>73965/001</v>
          </cell>
          <cell r="B52" t="str">
            <v>Escavação manual de vala, a frio, em material de 2a categoria (moledo ou rocha decomposta) até 1,50m</v>
          </cell>
          <cell r="C52" t="str">
            <v>m³</v>
          </cell>
          <cell r="D52">
            <v>86.35</v>
          </cell>
        </row>
        <row r="53">
          <cell r="A53" t="str">
            <v>73965/002</v>
          </cell>
          <cell r="B53" t="str">
            <v>Escavação manual de vala, a frio, em material de 2a categoria (moledo ou rocha decomposta), de 3 até 4,5m, excluindo esgotamento e escoramen to.</v>
          </cell>
          <cell r="C53" t="str">
            <v>m³</v>
          </cell>
          <cell r="D53">
            <v>126.65</v>
          </cell>
        </row>
        <row r="54">
          <cell r="A54" t="str">
            <v>73965/003</v>
          </cell>
          <cell r="B54" t="str">
            <v>Escavação manual de vala, a frio, em material de 2a categoria (moledo ou rocha decomposta), de 4,5 até 6m, excluindo esgotamento e escoramen to.</v>
          </cell>
          <cell r="C54" t="str">
            <v>m³</v>
          </cell>
          <cell r="D54">
            <v>149.66999999999999</v>
          </cell>
        </row>
        <row r="55">
          <cell r="A55" t="str">
            <v>73965/004</v>
          </cell>
          <cell r="B55" t="str">
            <v>Escavação manual de vala em argila ou pedra solta do tamanho médio de pedra de mão, até 1,5m, excluindo esgotamento/escoramento.</v>
          </cell>
          <cell r="C55" t="str">
            <v>m³</v>
          </cell>
          <cell r="D55">
            <v>55.26</v>
          </cell>
        </row>
        <row r="56">
          <cell r="A56" t="str">
            <v>73965/005</v>
          </cell>
          <cell r="B56" t="str">
            <v>Escavação manual de vala em argila ou pedra solta do tamanho médio de pedra de mão, de 1,5 até 3m, excluindo esgotamento/escoramento.</v>
          </cell>
          <cell r="C56" t="str">
            <v>m³</v>
          </cell>
          <cell r="D56">
            <v>64.47</v>
          </cell>
        </row>
        <row r="57">
          <cell r="A57" t="str">
            <v>73965/006</v>
          </cell>
          <cell r="B57" t="str">
            <v>Escavação manual de vala em argila ou pedra solta do tamanho médio de pedra de mão, de 3 até 4,5m, excluindo esgotamento/escoramento</v>
          </cell>
          <cell r="C57" t="str">
            <v>m³</v>
          </cell>
          <cell r="D57">
            <v>103.62</v>
          </cell>
        </row>
        <row r="58">
          <cell r="A58" t="str">
            <v>73965/007</v>
          </cell>
          <cell r="B58" t="str">
            <v>Escavação manual de vala em argila ou pedra solta do tamanho médio de pedra de mão, de 4,5 até 6m, excluindo esgotamento/escoramento.</v>
          </cell>
          <cell r="C58" t="str">
            <v>m³</v>
          </cell>
          <cell r="D58">
            <v>126.65</v>
          </cell>
        </row>
        <row r="59">
          <cell r="A59" t="str">
            <v>73965/008</v>
          </cell>
          <cell r="B59" t="str">
            <v>Escavação manual de vala em lodo, até 1,5m, excluindo esgotamento/escoramento</v>
          </cell>
          <cell r="C59" t="str">
            <v>m³</v>
          </cell>
          <cell r="D59">
            <v>63.32</v>
          </cell>
        </row>
        <row r="60">
          <cell r="A60" t="str">
            <v>73965/009</v>
          </cell>
          <cell r="B60" t="str">
            <v>Escavação manual de vala em lodo, de 1,5 até 3m, excluindo esgotamento /escoramento.</v>
          </cell>
          <cell r="C60" t="str">
            <v>m³</v>
          </cell>
          <cell r="D60">
            <v>115.13</v>
          </cell>
        </row>
        <row r="61">
          <cell r="A61" t="str">
            <v>73965/010</v>
          </cell>
          <cell r="B61" t="str">
            <v>Escavação manual de vala em material de 1a categoria até 1,5m excluindo esgotamento / escoramento</v>
          </cell>
          <cell r="C61" t="str">
            <v>m³</v>
          </cell>
          <cell r="D61">
            <v>40.29</v>
          </cell>
        </row>
        <row r="62">
          <cell r="A62" t="str">
            <v>73965/011</v>
          </cell>
          <cell r="B62" t="str">
            <v>Escavação manual de vala em material de 1a categoria de 1,5 até 3m e xcluindo esgotamento / escoramento</v>
          </cell>
          <cell r="C62" t="str">
            <v>m³</v>
          </cell>
          <cell r="D62">
            <v>51.81</v>
          </cell>
        </row>
        <row r="63">
          <cell r="A63" t="str">
            <v>73965/012</v>
          </cell>
          <cell r="B63" t="str">
            <v>Escavação manual de vala em material de 1a categoria de 3 até 4,5m e xcluindo esgotamento / escoramento</v>
          </cell>
          <cell r="C63" t="str">
            <v>m³</v>
          </cell>
          <cell r="D63">
            <v>69.08</v>
          </cell>
        </row>
        <row r="64">
          <cell r="A64" t="str">
            <v>55835</v>
          </cell>
          <cell r="B64" t="str">
            <v>Aterro interno (edificacoes) compactado manualmente</v>
          </cell>
          <cell r="C64" t="str">
            <v>m³</v>
          </cell>
          <cell r="D64">
            <v>40.29</v>
          </cell>
        </row>
        <row r="65">
          <cell r="A65" t="str">
            <v>73904/001</v>
          </cell>
          <cell r="B65" t="str">
            <v>Aterro apiloado(manual) em camadas de 20 cm com material de empréstimo .</v>
          </cell>
          <cell r="C65" t="str">
            <v>m³</v>
          </cell>
          <cell r="D65">
            <v>90.82</v>
          </cell>
        </row>
        <row r="66">
          <cell r="A66" t="str">
            <v>74153/001</v>
          </cell>
          <cell r="B66" t="str">
            <v>Espalhamento mecanizado (com motoniveladora 140 hp) material 1a. categoria</v>
          </cell>
          <cell r="C66" t="str">
            <v>m²</v>
          </cell>
          <cell r="D66">
            <v>0.22</v>
          </cell>
        </row>
        <row r="67">
          <cell r="A67" t="str">
            <v>73964/006</v>
          </cell>
          <cell r="B67" t="str">
            <v>Reaterro manual de valas</v>
          </cell>
          <cell r="C67" t="str">
            <v>m³</v>
          </cell>
          <cell r="D67">
            <v>34.54</v>
          </cell>
        </row>
        <row r="68">
          <cell r="A68" t="str">
            <v>73867/003</v>
          </cell>
          <cell r="B68" t="str">
            <v>Estrutura tipo espacial em alumínio anodizado, vão de 40m</v>
          </cell>
          <cell r="C68" t="str">
            <v>m²</v>
          </cell>
          <cell r="D68">
            <v>376.48</v>
          </cell>
        </row>
        <row r="69">
          <cell r="A69" t="str">
            <v>73867/004</v>
          </cell>
          <cell r="B69" t="str">
            <v>Estrutura tipo espacial em alumínio anodizado, vão de 50m</v>
          </cell>
          <cell r="C69" t="str">
            <v>m²</v>
          </cell>
          <cell r="D69">
            <v>391.46</v>
          </cell>
        </row>
        <row r="70">
          <cell r="A70" t="str">
            <v>5685</v>
          </cell>
          <cell r="B70" t="str">
            <v>Rolo compactador vibratório de um cilindro aço liso, potência 80 hp, peso operacional máximo 8,1 t, impacto dinâmico 16,15 / 9,5 t, largura de trabalho 1,68 m - chi diurno. af_06/2014</v>
          </cell>
          <cell r="C70" t="str">
            <v>chi</v>
          </cell>
          <cell r="D70">
            <v>36.19</v>
          </cell>
        </row>
        <row r="71">
          <cell r="A71" t="str">
            <v>5686</v>
          </cell>
          <cell r="B71" t="str">
            <v>Rolo compactador vibratório, tandem, auto propel., cilindro liso de aço, 40hp - 4,4t, impacto dinâmico 3,1t- vu 5 anos - chp diurno.</v>
          </cell>
          <cell r="C71" t="str">
            <v>chp</v>
          </cell>
          <cell r="D71">
            <v>66.27</v>
          </cell>
        </row>
        <row r="72">
          <cell r="A72" t="str">
            <v>5689</v>
          </cell>
          <cell r="B72" t="str">
            <v>Grade aradora com 24 discos de 24" sobre pneus - chp diurno</v>
          </cell>
          <cell r="C72" t="str">
            <v>chp</v>
          </cell>
          <cell r="D72">
            <v>5.84</v>
          </cell>
        </row>
        <row r="73">
          <cell r="A73" t="str">
            <v>5690</v>
          </cell>
          <cell r="B73" t="str">
            <v>Grade aradora com 24 discos de 24 sobre pneus - chi diurno</v>
          </cell>
          <cell r="C73" t="str">
            <v>chi</v>
          </cell>
          <cell r="D73">
            <v>3.68</v>
          </cell>
        </row>
        <row r="74">
          <cell r="A74" t="str">
            <v>5692</v>
          </cell>
          <cell r="B74" t="str">
            <v>Motobomba centrífuga, motor a gasolina, potência 5,42 hp, bocais 1 1/2" x 1", diâmetro rotor 143 mm hm/q = 6 mca / 16,8 m³/h a 38 mca / 6,6 m³/h - manutenção. af_06/2014</v>
          </cell>
          <cell r="C74" t="str">
            <v>h</v>
          </cell>
          <cell r="D74">
            <v>0.08</v>
          </cell>
        </row>
        <row r="75">
          <cell r="A75" t="str">
            <v>5693</v>
          </cell>
          <cell r="B75" t="str">
            <v>Motobomba centrífuga, motor a gasolina, potência 5,42 hp, bocais 1 1/2" x 1", diâmetro rotor 143 mm hm/q = 6 mca / 16,8 m³/h a 38 mca / 6,6 m³/h - materiais na operação. af_06/2014</v>
          </cell>
          <cell r="C75" t="str">
            <v>h</v>
          </cell>
          <cell r="D75">
            <v>4.3099999999999996</v>
          </cell>
        </row>
        <row r="76">
          <cell r="A76" t="str">
            <v>5695</v>
          </cell>
          <cell r="B76" t="str">
            <v>Caminhão basculante, 162hp- 6m3 (vu=5anos) - manutenção</v>
          </cell>
          <cell r="C76" t="str">
            <v>h</v>
          </cell>
          <cell r="D76">
            <v>18.739999999999998</v>
          </cell>
        </row>
        <row r="77">
          <cell r="A77" t="str">
            <v>5696</v>
          </cell>
          <cell r="B77" t="str">
            <v>Usina de asfalto a quente fixa cap.40/80 ton/h-depreciação e juros</v>
          </cell>
          <cell r="C77" t="str">
            <v>h</v>
          </cell>
          <cell r="D77">
            <v>270.83999999999997</v>
          </cell>
        </row>
        <row r="78">
          <cell r="A78" t="str">
            <v>5697</v>
          </cell>
          <cell r="B78" t="str">
            <v>Usina de asfalto a quente fixa cap.40/80 ton/h-manutenção</v>
          </cell>
          <cell r="C78" t="str">
            <v>h</v>
          </cell>
          <cell r="D78">
            <v>176.89</v>
          </cell>
        </row>
        <row r="79">
          <cell r="A79" t="str">
            <v>5698</v>
          </cell>
          <cell r="B79" t="str">
            <v>Usina de asfalto a quente fixa cap.40/80 ton/h-material e operação</v>
          </cell>
          <cell r="C79" t="str">
            <v>h</v>
          </cell>
          <cell r="D79">
            <v>10.73</v>
          </cell>
        </row>
        <row r="80">
          <cell r="A80" t="str">
            <v>5699</v>
          </cell>
          <cell r="B80" t="str">
            <v>Usina da asfalto a quente, fixa, capacidade 40 a 80ton/h - mão-de-obra na operação diurna</v>
          </cell>
          <cell r="C80" t="str">
            <v>h</v>
          </cell>
          <cell r="D80">
            <v>69.08</v>
          </cell>
        </row>
        <row r="81">
          <cell r="A81" t="str">
            <v>5701</v>
          </cell>
          <cell r="B81" t="str">
            <v>caminhão basculante, 162hp- 6m3 /mão-de-obra na operação noturna</v>
          </cell>
          <cell r="C81" t="str">
            <v>h</v>
          </cell>
          <cell r="D81">
            <v>9.69</v>
          </cell>
        </row>
        <row r="82">
          <cell r="A82" t="str">
            <v>5702</v>
          </cell>
          <cell r="B82" t="str">
            <v>Usina de concreto fixa capacidade 90/120 m³, 63hp - depreciação e juros</v>
          </cell>
          <cell r="C82" t="str">
            <v>h</v>
          </cell>
          <cell r="D82">
            <v>52.45</v>
          </cell>
        </row>
        <row r="83">
          <cell r="A83" t="str">
            <v>5703</v>
          </cell>
          <cell r="B83" t="str">
            <v>Usina de concreto fixa capacidade 90/120 m³, 63hp - materiais na operação</v>
          </cell>
          <cell r="C83" t="str">
            <v>h</v>
          </cell>
          <cell r="D83">
            <v>30.03</v>
          </cell>
        </row>
        <row r="84">
          <cell r="A84" t="str">
            <v>5704</v>
          </cell>
          <cell r="B84" t="str">
            <v>Usina de concreto fixa capacidade 90/120 m³, 63hp - mão-de-obra na operação diurna</v>
          </cell>
          <cell r="C84" t="str">
            <v>h</v>
          </cell>
          <cell r="D84">
            <v>46.05</v>
          </cell>
        </row>
        <row r="85">
          <cell r="A85" t="str">
            <v>5705</v>
          </cell>
          <cell r="B85" t="str">
            <v>Caminhão carroceria aberta,em madeira, toco, 170cv - 11t (vu=6anos) - manutenção</v>
          </cell>
          <cell r="C85" t="str">
            <v>h</v>
          </cell>
          <cell r="D85">
            <v>10.99</v>
          </cell>
        </row>
        <row r="86">
          <cell r="A86" t="str">
            <v>5706</v>
          </cell>
          <cell r="B86" t="str">
            <v>Usina misturadora de solos, dosadores triplos, calha vibratória, capci dade 200/500 ton, 201hp - depreciação e juros</v>
          </cell>
          <cell r="C86" t="str">
            <v>h</v>
          </cell>
          <cell r="D86">
            <v>139.71</v>
          </cell>
        </row>
        <row r="87">
          <cell r="A87" t="str">
            <v>5707</v>
          </cell>
          <cell r="B87" t="str">
            <v>Usina misturadora de solos, dosadores triplos, calha vibratória, capci dade 200/500 ton, 201hp - manutenção</v>
          </cell>
          <cell r="C87" t="str">
            <v>h</v>
          </cell>
          <cell r="D87">
            <v>91.14</v>
          </cell>
        </row>
        <row r="88">
          <cell r="A88" t="str">
            <v>5708</v>
          </cell>
          <cell r="B88" t="str">
            <v>Usina misturadora de solos, dosadores triplos, calha vibratória, capci dade 200/500 ton, 201hp - mão-de-obra na operação noturna</v>
          </cell>
          <cell r="C88" t="str">
            <v>h</v>
          </cell>
          <cell r="D88">
            <v>96.71</v>
          </cell>
        </row>
        <row r="89">
          <cell r="A89" t="str">
            <v>5710</v>
          </cell>
          <cell r="B89" t="str">
            <v>Vibroacabadora sobre esteiras potência max. 105cv capacidade até 450 t /h - manutenção</v>
          </cell>
          <cell r="C89" t="str">
            <v>h</v>
          </cell>
          <cell r="D89">
            <v>45.19</v>
          </cell>
        </row>
        <row r="90">
          <cell r="A90" t="str">
            <v>5711</v>
          </cell>
          <cell r="B90" t="str">
            <v>Vibroacabadora sobre esteiras potência max. 105cv capacidade até 450 t /h - materias na operação</v>
          </cell>
          <cell r="C90" t="str">
            <v>h</v>
          </cell>
          <cell r="D90">
            <v>51.24</v>
          </cell>
        </row>
        <row r="91">
          <cell r="A91" t="str">
            <v>5714</v>
          </cell>
          <cell r="B91" t="str">
            <v>Trator de pneus, potência 85 cv, tração 4x4, peso com lastro de 4675 kg - manutenção. af_06/2014</v>
          </cell>
          <cell r="C91" t="str">
            <v>h</v>
          </cell>
          <cell r="D91">
            <v>5.58</v>
          </cell>
        </row>
        <row r="92">
          <cell r="A92" t="str">
            <v>5715</v>
          </cell>
          <cell r="B92" t="str">
            <v>Trator de pneus, potência 85 cv, tração 4x4, peso com lastro de 4675 kg - materiais na operação. af_06/2014</v>
          </cell>
          <cell r="C92" t="str">
            <v>h</v>
          </cell>
          <cell r="D92">
            <v>40.9</v>
          </cell>
        </row>
        <row r="93">
          <cell r="A93" t="str">
            <v>5716</v>
          </cell>
          <cell r="B93" t="str">
            <v>Trator pneus tração 4x2, 82 cv, peso c/ lastro 4,555 t - mão-de-obra o peracao diurna</v>
          </cell>
          <cell r="C93" t="str">
            <v>h</v>
          </cell>
          <cell r="D93">
            <v>19.12</v>
          </cell>
        </row>
        <row r="94">
          <cell r="A94" t="str">
            <v>5718</v>
          </cell>
          <cell r="B94" t="str">
            <v>Trator de esteiras, potência 170 hp, peso operacional 19 t, caçamba 5,2 m³ - materiais na operação. af_06/2014</v>
          </cell>
          <cell r="C94" t="str">
            <v>h</v>
          </cell>
          <cell r="D94">
            <v>99.53</v>
          </cell>
        </row>
        <row r="95">
          <cell r="A95" t="str">
            <v>5721</v>
          </cell>
          <cell r="B95" t="str">
            <v>Trator de esteiras, potência 150 hp, peso operacional 16,7 t, com roda motriz elevada e lâmina 3,18 m³ - materiais na operação. af_06/2014</v>
          </cell>
          <cell r="C95" t="str">
            <v>h</v>
          </cell>
          <cell r="D95">
            <v>87.83</v>
          </cell>
        </row>
        <row r="96">
          <cell r="A96" t="str">
            <v>5722</v>
          </cell>
          <cell r="B96" t="str">
            <v>Trator de esteiras, potência 347 hp, peso operacional 38,5 t, com lâmina 8,70 m³ - materiais na operação. af_06/2014</v>
          </cell>
          <cell r="C96" t="str">
            <v>h</v>
          </cell>
          <cell r="D96">
            <v>203.16</v>
          </cell>
        </row>
        <row r="97">
          <cell r="A97" t="str">
            <v>5724</v>
          </cell>
          <cell r="B97" t="str">
            <v>Trator de esteiras, potência 100 hp, peso operacional 9,4 t, com lâmina 2,19 m³ - manutenção. af_06/2014</v>
          </cell>
          <cell r="C97" t="str">
            <v>h</v>
          </cell>
          <cell r="D97">
            <v>41.34</v>
          </cell>
        </row>
        <row r="98">
          <cell r="A98" t="str">
            <v>5725</v>
          </cell>
          <cell r="B98" t="str">
            <v>Trator de esteiras 99hp, peso operacional 8,5t - mão-de-obra na operação diurna</v>
          </cell>
          <cell r="C98" t="str">
            <v>h</v>
          </cell>
          <cell r="D98">
            <v>19.12</v>
          </cell>
        </row>
        <row r="99">
          <cell r="A99" t="str">
            <v>5727</v>
          </cell>
          <cell r="B99" t="str">
            <v>Rolo compactador vibratório rebocável cilindro liso, 4,7t, impacto dinâmico 18,3t - manutenção.</v>
          </cell>
          <cell r="C99" t="str">
            <v>h</v>
          </cell>
          <cell r="D99">
            <v>5.1100000000000003</v>
          </cell>
        </row>
        <row r="100">
          <cell r="A100" t="str">
            <v>5729</v>
          </cell>
          <cell r="B100" t="str">
            <v>Rolo compactador vibratório, tandem, auto-propel.,cilindro liso, 58cv - 6,5/9,4 t, sem ou com lastro - manutenção.</v>
          </cell>
          <cell r="C100" t="str">
            <v>h</v>
          </cell>
          <cell r="D100">
            <v>20.8</v>
          </cell>
        </row>
        <row r="101">
          <cell r="A101" t="str">
            <v>72627</v>
          </cell>
          <cell r="B101" t="str">
            <v>Luva de cobre sem anel solda 79mm - fornecimento e instalação</v>
          </cell>
          <cell r="C101" t="str">
            <v>un</v>
          </cell>
          <cell r="D101">
            <v>134.19999999999999</v>
          </cell>
        </row>
        <row r="102">
          <cell r="A102" t="str">
            <v>74181/001</v>
          </cell>
          <cell r="B102" t="str">
            <v>Registro gaveta 2" bruto latão - fornecimento e instalação</v>
          </cell>
          <cell r="C102" t="str">
            <v>un</v>
          </cell>
          <cell r="D102">
            <v>85.46</v>
          </cell>
        </row>
        <row r="103">
          <cell r="A103" t="str">
            <v>74182/001</v>
          </cell>
          <cell r="B103" t="str">
            <v>Registro gaveta 1.1/2" bruto latão - fornecimento e instalação</v>
          </cell>
          <cell r="C103" t="str">
            <v>un</v>
          </cell>
          <cell r="D103">
            <v>67.52</v>
          </cell>
        </row>
        <row r="104">
          <cell r="A104" t="str">
            <v>74183/001</v>
          </cell>
          <cell r="B104" t="str">
            <v>Registro gaveta 1.1/4" bruto latão - fornecimento e instalação</v>
          </cell>
          <cell r="C104" t="str">
            <v>un</v>
          </cell>
          <cell r="D104">
            <v>58</v>
          </cell>
        </row>
        <row r="105">
          <cell r="A105" t="str">
            <v>74184/001</v>
          </cell>
          <cell r="B105" t="str">
            <v>Registro gaveta 1" bruto latão - fornecimento e instalação</v>
          </cell>
          <cell r="C105" t="str">
            <v>un</v>
          </cell>
          <cell r="D105">
            <v>40.450000000000003</v>
          </cell>
        </row>
        <row r="106">
          <cell r="A106" t="str">
            <v>72285</v>
          </cell>
          <cell r="B106" t="str">
            <v>Caixa de areia 40x40x40cm em alvenaria - execução</v>
          </cell>
          <cell r="C106" t="str">
            <v>un</v>
          </cell>
          <cell r="D106">
            <v>65.599999999999994</v>
          </cell>
        </row>
        <row r="107">
          <cell r="A107" t="str">
            <v>72286</v>
          </cell>
          <cell r="B107" t="str">
            <v>Caixa de areia 60x60x60cm em alvenaria - execução</v>
          </cell>
          <cell r="C107" t="str">
            <v>un</v>
          </cell>
          <cell r="D107">
            <v>130.63</v>
          </cell>
        </row>
        <row r="108">
          <cell r="A108" t="str">
            <v>72289</v>
          </cell>
          <cell r="B108" t="str">
            <v>Caixa de inspeção 80x80x80cm em alvenaria - execução</v>
          </cell>
          <cell r="C108" t="str">
            <v>un</v>
          </cell>
          <cell r="D108">
            <v>290.62</v>
          </cell>
        </row>
        <row r="109">
          <cell r="A109" t="str">
            <v>72290</v>
          </cell>
          <cell r="B109" t="str">
            <v>Caixa de inspeção 90x90x80cm em alvenaria - execução</v>
          </cell>
          <cell r="C109" t="str">
            <v>un</v>
          </cell>
          <cell r="D109">
            <v>328.15</v>
          </cell>
        </row>
        <row r="110">
          <cell r="A110" t="str">
            <v>74102/001</v>
          </cell>
          <cell r="B110" t="str">
            <v>Caixa para hidrômetro concreto pré-moldado - fornecimento e instalação</v>
          </cell>
          <cell r="C110" t="str">
            <v>un</v>
          </cell>
          <cell r="D110">
            <v>146.19999999999999</v>
          </cell>
        </row>
        <row r="111">
          <cell r="A111" t="str">
            <v>73826/001</v>
          </cell>
          <cell r="B111" t="str">
            <v>Instalação de compressor de ar, potência &lt;= 5 cv</v>
          </cell>
          <cell r="C111" t="str">
            <v>un</v>
          </cell>
          <cell r="D111">
            <v>388.92</v>
          </cell>
        </row>
        <row r="112">
          <cell r="A112" t="str">
            <v>73826/002</v>
          </cell>
          <cell r="B112" t="str">
            <v>Instalação de compressor de ar, potência &gt; 5 e &lt;= 10 cv</v>
          </cell>
          <cell r="C112" t="str">
            <v>un</v>
          </cell>
          <cell r="D112">
            <v>505.6</v>
          </cell>
        </row>
        <row r="113">
          <cell r="A113" t="str">
            <v>73834/001</v>
          </cell>
          <cell r="B113" t="str">
            <v>Instalação de conj.moto bomba submersível até 10 cv</v>
          </cell>
          <cell r="C113" t="str">
            <v>un</v>
          </cell>
          <cell r="D113">
            <v>138.80000000000001</v>
          </cell>
        </row>
        <row r="114">
          <cell r="A114" t="str">
            <v>73834/002</v>
          </cell>
          <cell r="B114" t="str">
            <v>Instalação de conj.moto bomba submersível de 11 a 25 cv</v>
          </cell>
          <cell r="C114" t="str">
            <v>un</v>
          </cell>
          <cell r="D114">
            <v>222.08</v>
          </cell>
        </row>
        <row r="115">
          <cell r="A115" t="str">
            <v>73834/003</v>
          </cell>
          <cell r="B115" t="str">
            <v>Instalação de conj.moto bomba submersível de 26 a 50 cv</v>
          </cell>
          <cell r="C115" t="str">
            <v>un</v>
          </cell>
          <cell r="D115">
            <v>444.17</v>
          </cell>
        </row>
        <row r="116">
          <cell r="A116" t="str">
            <v>73834/004</v>
          </cell>
          <cell r="B116" t="str">
            <v>Instalação de conj.moto bomba submersível de 51 a 100 cv</v>
          </cell>
          <cell r="C116" t="str">
            <v>un</v>
          </cell>
          <cell r="D116">
            <v>666.26</v>
          </cell>
        </row>
        <row r="117">
          <cell r="A117" t="str">
            <v>73835/001</v>
          </cell>
          <cell r="B117" t="str">
            <v>Instalação de conj.moto bomba vertical pot &lt;= 100 cv</v>
          </cell>
          <cell r="C117" t="str">
            <v>un</v>
          </cell>
          <cell r="D117">
            <v>920.54</v>
          </cell>
        </row>
        <row r="118">
          <cell r="A118" t="str">
            <v>73835/002</v>
          </cell>
          <cell r="B118" t="str">
            <v>Instalação de conj.moto bomba vertical 100 &lt; pot &lt;= 200 cv</v>
          </cell>
          <cell r="C118" t="str">
            <v>un</v>
          </cell>
          <cell r="D118">
            <v>1251.94</v>
          </cell>
        </row>
        <row r="119">
          <cell r="A119" t="str">
            <v>73835/003</v>
          </cell>
          <cell r="B119" t="str">
            <v>Instalação de conj.moto bomba vertical 200 &lt; pot &lt;= 300 cv</v>
          </cell>
          <cell r="C119" t="str">
            <v>un</v>
          </cell>
          <cell r="D119">
            <v>1399.23</v>
          </cell>
        </row>
        <row r="120">
          <cell r="A120" t="str">
            <v>73836/001</v>
          </cell>
          <cell r="B120" t="str">
            <v>Instalação de conj.moto bomba horizontal até 10 cv</v>
          </cell>
          <cell r="C120" t="str">
            <v>un</v>
          </cell>
          <cell r="D120">
            <v>368.21</v>
          </cell>
        </row>
        <row r="121">
          <cell r="A121" t="str">
            <v>73836/002</v>
          </cell>
          <cell r="B121" t="str">
            <v>Instalação de conj.moto bomba horizontal de 12,5 a 25 cv</v>
          </cell>
          <cell r="C121" t="str">
            <v>un</v>
          </cell>
          <cell r="D121">
            <v>478.68</v>
          </cell>
        </row>
        <row r="122">
          <cell r="A122" t="str">
            <v>73836/003</v>
          </cell>
          <cell r="B122" t="str">
            <v>Instalação de conj.moto bomba horizontal de 30 a 75 cv</v>
          </cell>
          <cell r="C122" t="str">
            <v>un</v>
          </cell>
          <cell r="D122">
            <v>736.43</v>
          </cell>
        </row>
        <row r="123">
          <cell r="A123" t="str">
            <v>73836/004</v>
          </cell>
          <cell r="B123" t="str">
            <v>Instalação de conj.moto bomba horizontal de 100 a 150 cv</v>
          </cell>
          <cell r="C123" t="str">
            <v>un</v>
          </cell>
          <cell r="D123">
            <v>1178.3</v>
          </cell>
        </row>
        <row r="124">
          <cell r="A124" t="str">
            <v>73837/001</v>
          </cell>
          <cell r="B124" t="str">
            <v>Instalação de conj.moto bomba submerso até 5 cv</v>
          </cell>
          <cell r="C124" t="str">
            <v>un</v>
          </cell>
          <cell r="D124">
            <v>138.80000000000001</v>
          </cell>
        </row>
        <row r="125">
          <cell r="A125" t="str">
            <v>73837/002</v>
          </cell>
          <cell r="B125" t="str">
            <v>Instalação de conj.moto bomba submerso de 6 a 25 cv</v>
          </cell>
          <cell r="C125" t="str">
            <v>un</v>
          </cell>
          <cell r="D125">
            <v>277.61</v>
          </cell>
        </row>
        <row r="126">
          <cell r="A126" t="str">
            <v>73837/003</v>
          </cell>
          <cell r="B126" t="str">
            <v>Instalação de conj.moto bomba submerso de 26 a 50 cv</v>
          </cell>
          <cell r="C126" t="str">
            <v>un</v>
          </cell>
          <cell r="D126">
            <v>555.22</v>
          </cell>
        </row>
        <row r="127">
          <cell r="A127" t="str">
            <v>73612</v>
          </cell>
          <cell r="B127" t="str">
            <v>Instalação de clorador</v>
          </cell>
          <cell r="C127" t="str">
            <v>un</v>
          </cell>
          <cell r="D127">
            <v>296.35000000000002</v>
          </cell>
        </row>
        <row r="128">
          <cell r="A128" t="str">
            <v>73660</v>
          </cell>
          <cell r="B128" t="str">
            <v>Leito filtrante - assentamento de blocos leopold</v>
          </cell>
          <cell r="C128" t="str">
            <v>m²</v>
          </cell>
          <cell r="D128">
            <v>52.87</v>
          </cell>
        </row>
        <row r="129">
          <cell r="A129" t="str">
            <v>73661</v>
          </cell>
          <cell r="B129" t="str">
            <v>Fornecimento e instalação de talha e troley manual de 1 tonelada</v>
          </cell>
          <cell r="C129" t="str">
            <v>un</v>
          </cell>
          <cell r="D129">
            <v>1791.63</v>
          </cell>
        </row>
        <row r="130">
          <cell r="A130" t="str">
            <v>73693</v>
          </cell>
          <cell r="B130" t="str">
            <v>Leito filtrante - colocação de lona plástica</v>
          </cell>
          <cell r="C130" t="str">
            <v>m²</v>
          </cell>
          <cell r="D130">
            <v>17.77</v>
          </cell>
        </row>
        <row r="131">
          <cell r="A131" t="str">
            <v>73694</v>
          </cell>
          <cell r="B131" t="str">
            <v>Instalação de bomba dosadora</v>
          </cell>
          <cell r="C131" t="str">
            <v>un</v>
          </cell>
          <cell r="D131">
            <v>102.87</v>
          </cell>
        </row>
        <row r="132">
          <cell r="A132" t="str">
            <v>73695</v>
          </cell>
          <cell r="B132" t="str">
            <v>Instalação de agitador</v>
          </cell>
          <cell r="C132" t="str">
            <v>un</v>
          </cell>
          <cell r="D132">
            <v>52.9</v>
          </cell>
        </row>
        <row r="133">
          <cell r="A133" t="str">
            <v>73824/001</v>
          </cell>
          <cell r="B133" t="str">
            <v>Instalação de misturador vertical</v>
          </cell>
          <cell r="C133" t="str">
            <v>un</v>
          </cell>
          <cell r="D133">
            <v>296.35000000000002</v>
          </cell>
        </row>
        <row r="134">
          <cell r="A134" t="str">
            <v>73825/002</v>
          </cell>
          <cell r="B134" t="str">
            <v>Vertedor triangular de alumínio</v>
          </cell>
          <cell r="C134" t="str">
            <v>m²</v>
          </cell>
          <cell r="D134">
            <v>704.51</v>
          </cell>
        </row>
        <row r="135">
          <cell r="A135" t="str">
            <v>73873/001</v>
          </cell>
          <cell r="B135" t="str">
            <v>Leito filtrante - colocação e apiloamento de terra no filtro</v>
          </cell>
          <cell r="C135" t="str">
            <v>m³</v>
          </cell>
          <cell r="D135">
            <v>53.53</v>
          </cell>
        </row>
        <row r="136">
          <cell r="A136" t="str">
            <v>73873/002</v>
          </cell>
          <cell r="B136" t="str">
            <v>Leito filtrante - forn.e enchimento c/ brita no. 4</v>
          </cell>
          <cell r="C136" t="str">
            <v>m³</v>
          </cell>
          <cell r="D136">
            <v>126.16</v>
          </cell>
        </row>
        <row r="137">
          <cell r="A137" t="str">
            <v>73873/003</v>
          </cell>
          <cell r="B137" t="str">
            <v>Leito filtrante - colocação de areia nos filtros</v>
          </cell>
          <cell r="C137" t="str">
            <v>m³</v>
          </cell>
          <cell r="D137">
            <v>53.53</v>
          </cell>
        </row>
        <row r="138">
          <cell r="A138" t="str">
            <v>73873/004</v>
          </cell>
          <cell r="B138" t="str">
            <v>Leito filtrante - colocação de pedregulhos nos filtros</v>
          </cell>
          <cell r="C138" t="str">
            <v>m³</v>
          </cell>
          <cell r="D138">
            <v>58.63</v>
          </cell>
        </row>
        <row r="139">
          <cell r="A139" t="str">
            <v>73873/005</v>
          </cell>
          <cell r="B139" t="str">
            <v>Leito filtrante - colocação de antracito nos filtros</v>
          </cell>
          <cell r="C139" t="str">
            <v>m³</v>
          </cell>
          <cell r="D139">
            <v>53.53</v>
          </cell>
        </row>
        <row r="140">
          <cell r="A140" t="str">
            <v>73827/001</v>
          </cell>
          <cell r="B140" t="str">
            <v>Kit cavalete pvc com registro 1/2" - fornecimento e instalação</v>
          </cell>
          <cell r="C140" t="str">
            <v>un</v>
          </cell>
          <cell r="D140">
            <v>57.22</v>
          </cell>
        </row>
        <row r="141">
          <cell r="A141" t="str">
            <v>74217/001</v>
          </cell>
          <cell r="B141" t="str">
            <v>Hidrometro 3,00m3/h, d=1/2" - fornecimento e instalação</v>
          </cell>
          <cell r="C141" t="str">
            <v>un</v>
          </cell>
          <cell r="D141">
            <v>91.31</v>
          </cell>
        </row>
        <row r="142">
          <cell r="A142" t="str">
            <v>74217/002</v>
          </cell>
          <cell r="B142" t="str">
            <v>Hidrometro 5,00m3/h, d=3/4" - fornecimento e instalação</v>
          </cell>
          <cell r="C142" t="str">
            <v>un</v>
          </cell>
          <cell r="D142">
            <v>107.31</v>
          </cell>
        </row>
        <row r="143">
          <cell r="A143" t="str">
            <v>74217/003</v>
          </cell>
          <cell r="B143" t="str">
            <v>Hidrometro 1,50m3/h, d=1/2" - fornecimento e instalação</v>
          </cell>
          <cell r="C143" t="str">
            <v>un</v>
          </cell>
          <cell r="D143">
            <v>87.72</v>
          </cell>
        </row>
        <row r="144">
          <cell r="A144" t="str">
            <v>74218/001</v>
          </cell>
          <cell r="B144" t="str">
            <v>Kit cavalete pvc com registro 3/4" - fornecimento e instalação</v>
          </cell>
          <cell r="C144" t="str">
            <v>un</v>
          </cell>
          <cell r="D144">
            <v>60.73</v>
          </cell>
        </row>
        <row r="145">
          <cell r="A145" t="str">
            <v>74253/001</v>
          </cell>
          <cell r="B145" t="str">
            <v>Ramal predial em tubo pead 20mm - fornecimento, instalação, escavação e reaterro</v>
          </cell>
          <cell r="C145" t="str">
            <v>m</v>
          </cell>
          <cell r="D145">
            <v>17.43</v>
          </cell>
        </row>
        <row r="146">
          <cell r="A146" t="str">
            <v>73658</v>
          </cell>
          <cell r="B146" t="str">
            <v>Ligação domiciliar de esgoto DN 100mm, da casa até a caixa, composto p or 10,0m tubo de pvc esgoto predial DN 100mm e caixa de alvenaria com tampa de concreto - fornecimento e instalação</v>
          </cell>
          <cell r="C146" t="str">
            <v>un</v>
          </cell>
          <cell r="D146">
            <v>403.51</v>
          </cell>
        </row>
        <row r="147">
          <cell r="A147" t="str">
            <v>72894</v>
          </cell>
          <cell r="B147" t="str">
            <v>Carga, manobras e descarga de misturas de solos e agregados, com camin hao basculante 6 m3, descarga em distribuidor</v>
          </cell>
          <cell r="C147" t="str">
            <v>m³</v>
          </cell>
          <cell r="D147">
            <v>3.26</v>
          </cell>
        </row>
        <row r="148">
          <cell r="A148" t="str">
            <v>72895</v>
          </cell>
          <cell r="B148" t="str">
            <v>Carga, manobras e descarga de materiais diversos, com caminhão carroce ria 9 t (carga e descarga manuais)</v>
          </cell>
          <cell r="C148" t="str">
            <v>m³</v>
          </cell>
          <cell r="D148">
            <v>17.21</v>
          </cell>
        </row>
        <row r="149">
          <cell r="A149" t="str">
            <v>72896</v>
          </cell>
          <cell r="B149" t="str">
            <v>Carga manual de terra em caminhão basculante 6 m3</v>
          </cell>
          <cell r="C149" t="str">
            <v>m³</v>
          </cell>
          <cell r="D149">
            <v>13.77</v>
          </cell>
        </row>
        <row r="150">
          <cell r="A150" t="str">
            <v>72897</v>
          </cell>
          <cell r="B150" t="str">
            <v>Carga manual de entulho em caminhão basculante 6 m3</v>
          </cell>
          <cell r="C150" t="str">
            <v>m³</v>
          </cell>
          <cell r="D150">
            <v>16.64</v>
          </cell>
        </row>
        <row r="151">
          <cell r="A151" t="str">
            <v>72898</v>
          </cell>
          <cell r="B151" t="str">
            <v>Carga e descarga mecanizadas de entulho em caminhão basculante 6 m3</v>
          </cell>
          <cell r="C151" t="str">
            <v>m³</v>
          </cell>
          <cell r="D151">
            <v>0.95</v>
          </cell>
        </row>
        <row r="152">
          <cell r="A152" t="str">
            <v>72899</v>
          </cell>
          <cell r="B152" t="str">
            <v>Transporte de entulho com caminhão basculante 6 m3, rodovia pavimentada, dmt até 0,5 km</v>
          </cell>
          <cell r="C152" t="str">
            <v>m³</v>
          </cell>
          <cell r="D152">
            <v>4.45</v>
          </cell>
        </row>
        <row r="153">
          <cell r="A153" t="str">
            <v>72900</v>
          </cell>
          <cell r="B153" t="str">
            <v>Transporte de entulho com caminhão basculante 6 m3, rodovia pavimentada, dmt 0,5 a 1,0 km</v>
          </cell>
          <cell r="C153" t="str">
            <v>m³</v>
          </cell>
          <cell r="D153">
            <v>4.8899999999999997</v>
          </cell>
        </row>
        <row r="154">
          <cell r="A154" t="str">
            <v>74010/001</v>
          </cell>
          <cell r="B154" t="str">
            <v>Carga e descarga mecânica de solo utilizando caminhão basculante 5,0m3 /11t e pá-carregadeira sobre pneus * 105 hp * cap. 1,72m3.</v>
          </cell>
          <cell r="C154" t="str">
            <v>m³</v>
          </cell>
          <cell r="D154">
            <v>1.52</v>
          </cell>
        </row>
        <row r="155">
          <cell r="A155" t="str">
            <v>74241/001</v>
          </cell>
          <cell r="B155" t="str">
            <v>Empilhamento de solo orgânico retirado na área do aterro com trator sobre esteiras d6</v>
          </cell>
          <cell r="C155" t="str">
            <v>m³</v>
          </cell>
          <cell r="D155">
            <v>3.31</v>
          </cell>
        </row>
        <row r="156">
          <cell r="A156" t="str">
            <v>74255/001</v>
          </cell>
          <cell r="B156" t="str">
            <v>Carga manual de terra em caminhão basculante (não inclui o custo custo improdutivo do caminhão basculante)</v>
          </cell>
          <cell r="C156" t="str">
            <v>m³</v>
          </cell>
          <cell r="D156">
            <v>6.9</v>
          </cell>
        </row>
        <row r="157">
          <cell r="A157" t="str">
            <v>74255/003</v>
          </cell>
          <cell r="B157" t="str">
            <v>Carga manual de material a granel (2 serventes) em caminhão basculante c/ caçamba de 4,0m3 incluindo descarga mecânica</v>
          </cell>
          <cell r="C157" t="str">
            <v>m³</v>
          </cell>
          <cell r="D157">
            <v>21.81</v>
          </cell>
        </row>
        <row r="158">
          <cell r="A158" t="str">
            <v>6514</v>
          </cell>
          <cell r="B158" t="str">
            <v>Fornecimento e lançamento de brita n. 4</v>
          </cell>
          <cell r="C158" t="str">
            <v>m³</v>
          </cell>
          <cell r="D158">
            <v>85.46</v>
          </cell>
        </row>
        <row r="159">
          <cell r="A159" t="str">
            <v>5622</v>
          </cell>
          <cell r="B159" t="str">
            <v>Regularização e compactação manual de terreno com soquete</v>
          </cell>
          <cell r="C159" t="str">
            <v>m²</v>
          </cell>
          <cell r="D159">
            <v>3.79</v>
          </cell>
        </row>
        <row r="160">
          <cell r="A160" t="str">
            <v>74005/001</v>
          </cell>
          <cell r="B160" t="str">
            <v>Compactação mecânica, sem controle do gc (c/compactador placa 400 kg)</v>
          </cell>
          <cell r="C160" t="str">
            <v>m³</v>
          </cell>
          <cell r="D160">
            <v>3.55</v>
          </cell>
        </row>
        <row r="161">
          <cell r="A161" t="str">
            <v>74005/002</v>
          </cell>
          <cell r="B161" t="str">
            <v>Compactação mecânica c/ controle do gc&gt;=95% do pn (areas) (c/moniveladora 140 hp e rolo compressor vibratório 80 hp)</v>
          </cell>
          <cell r="C161" t="str">
            <v>m³</v>
          </cell>
          <cell r="D161">
            <v>4.8</v>
          </cell>
        </row>
        <row r="162">
          <cell r="A162" t="str">
            <v>74034/001</v>
          </cell>
          <cell r="B162" t="str">
            <v>Espalhamento de material de 1a categoria com trator de esteira com 153 hp</v>
          </cell>
          <cell r="C162" t="str">
            <v>m³</v>
          </cell>
          <cell r="D162">
            <v>2.29</v>
          </cell>
        </row>
        <row r="163">
          <cell r="A163" t="str">
            <v>72667</v>
          </cell>
          <cell r="B163" t="str">
            <v>Luva redução aço galvanizado 4x2.1/2" - fornecimento e instalação</v>
          </cell>
          <cell r="C163" t="str">
            <v>un</v>
          </cell>
          <cell r="D163">
            <v>112.56</v>
          </cell>
        </row>
        <row r="164">
          <cell r="A164" t="str">
            <v>72668</v>
          </cell>
          <cell r="B164" t="str">
            <v>Luva redução aço galvanizado 4x2" - fornecimento e instalação</v>
          </cell>
          <cell r="C164" t="str">
            <v>un</v>
          </cell>
          <cell r="D164">
            <v>112.02</v>
          </cell>
        </row>
        <row r="165">
          <cell r="A165" t="str">
            <v>72669</v>
          </cell>
          <cell r="B165" t="str">
            <v>Luva redução aço galvanizado 4x3" - fornecimento e instalação</v>
          </cell>
          <cell r="C165" t="str">
            <v>un</v>
          </cell>
          <cell r="D165">
            <v>116.64</v>
          </cell>
        </row>
        <row r="166">
          <cell r="A166" t="str">
            <v>72681</v>
          </cell>
          <cell r="B166" t="str">
            <v>Niple de aço galvanizado 4" - fornecimento e instalação</v>
          </cell>
          <cell r="C166" t="str">
            <v>un</v>
          </cell>
          <cell r="D166">
            <v>83.66</v>
          </cell>
        </row>
        <row r="167">
          <cell r="A167" t="str">
            <v>72682</v>
          </cell>
          <cell r="B167" t="str">
            <v>Niple de aço galvanizado 5" - fornecimento e instalação</v>
          </cell>
          <cell r="C167" t="str">
            <v>un</v>
          </cell>
          <cell r="D167">
            <v>141.37</v>
          </cell>
        </row>
        <row r="168">
          <cell r="A168" t="str">
            <v>72683</v>
          </cell>
          <cell r="B168" t="str">
            <v>Niple de aço galvanizado 6" - fornecimento e instalação</v>
          </cell>
          <cell r="C168" t="str">
            <v>un</v>
          </cell>
          <cell r="D168">
            <v>170.91</v>
          </cell>
        </row>
        <row r="169">
          <cell r="A169" t="str">
            <v>72482</v>
          </cell>
          <cell r="B169" t="str">
            <v>União de aço galvanizado 4" - fornecimento e instalação</v>
          </cell>
          <cell r="C169" t="str">
            <v>un</v>
          </cell>
          <cell r="D169">
            <v>222.46</v>
          </cell>
        </row>
        <row r="170">
          <cell r="A170" t="str">
            <v>72333</v>
          </cell>
          <cell r="B170" t="str">
            <v>Interruptor bipolar de embutir 20a/250v, tecla dupla c/ placa- fornecimento e instalação</v>
          </cell>
          <cell r="C170" t="str">
            <v>un</v>
          </cell>
          <cell r="D170">
            <v>38.450000000000003</v>
          </cell>
        </row>
        <row r="171">
          <cell r="A171" t="str">
            <v>72337</v>
          </cell>
          <cell r="B171" t="str">
            <v>Tomada para telefone de 4 pólos padrão telebrás - fornecimento e instalação</v>
          </cell>
          <cell r="C171" t="str">
            <v>un</v>
          </cell>
          <cell r="D171">
            <v>20.53</v>
          </cell>
        </row>
        <row r="172">
          <cell r="A172" t="str">
            <v>72339</v>
          </cell>
          <cell r="B172" t="str">
            <v>Tomada 3p+t 30a/440v sem placa - fornecimento e instalação</v>
          </cell>
          <cell r="C172" t="str">
            <v>un</v>
          </cell>
          <cell r="D172">
            <v>38.17</v>
          </cell>
        </row>
        <row r="173">
          <cell r="A173" t="str">
            <v>72278</v>
          </cell>
          <cell r="B173" t="str">
            <v>Lâmpada vapor metálico 400w - fornecimento e instalação</v>
          </cell>
          <cell r="C173" t="str">
            <v>un</v>
          </cell>
          <cell r="D173">
            <v>65.5</v>
          </cell>
        </row>
        <row r="174">
          <cell r="A174" t="str">
            <v>72280</v>
          </cell>
          <cell r="B174" t="str">
            <v>Ignitor para partida lâmpada vapor sódio alta pressão até 400w</v>
          </cell>
          <cell r="C174" t="str">
            <v>un</v>
          </cell>
          <cell r="D174">
            <v>31.3</v>
          </cell>
        </row>
        <row r="175">
          <cell r="A175" t="str">
            <v>73953/001</v>
          </cell>
          <cell r="B175" t="str">
            <v>Luminária tipo calha, de sobrepor, com reator de partida rápida e lâmpada fluorescente 1x20w, completa, fornecimento e instalação</v>
          </cell>
          <cell r="C175" t="str">
            <v>un</v>
          </cell>
          <cell r="D175">
            <v>63.39</v>
          </cell>
        </row>
        <row r="176">
          <cell r="A176" t="str">
            <v>73953/002</v>
          </cell>
          <cell r="B176" t="str">
            <v>Luminária tipo calha, de sobrepor, com reator de partida rápida e lâmpada fluorescente 2x20w, completa, fornecimento e instalação</v>
          </cell>
          <cell r="C176" t="str">
            <v>un</v>
          </cell>
          <cell r="D176">
            <v>95.04</v>
          </cell>
        </row>
        <row r="177">
          <cell r="A177" t="str">
            <v>73953/003</v>
          </cell>
          <cell r="B177" t="str">
            <v>Luminária tipo calha, de sobrepor, com reator de partida rápida e lâmpada fluorescente 3x20w, completa, fornecimento e instalação</v>
          </cell>
          <cell r="C177" t="str">
            <v>un</v>
          </cell>
          <cell r="D177">
            <v>142.56</v>
          </cell>
        </row>
        <row r="178">
          <cell r="A178" t="str">
            <v>73953/004</v>
          </cell>
          <cell r="B178" t="str">
            <v>Luminária tipo calha, de sobrepor, com reator de partida rápida e lâmpada fluorescente 4x20w, completa, fornecimento e instalação</v>
          </cell>
          <cell r="C178" t="str">
            <v>un</v>
          </cell>
          <cell r="D178">
            <v>152.99</v>
          </cell>
        </row>
        <row r="179">
          <cell r="A179" t="str">
            <v>73953/005</v>
          </cell>
          <cell r="B179" t="str">
            <v>Luminária tipo calha, de sobrepor, com reator de partida rápida e lâmpada fluorescente 1x40w, completa, fornecimento e instalação</v>
          </cell>
          <cell r="C179" t="str">
            <v>un</v>
          </cell>
          <cell r="D179">
            <v>73.760000000000005</v>
          </cell>
        </row>
        <row r="180">
          <cell r="A180" t="str">
            <v>73953/006</v>
          </cell>
          <cell r="B180" t="str">
            <v>Luminária tipo calha, de sobrepor, com reator de partida rápida e lâmpada fluorescente 2x40w, completa, fornecimento e instalação</v>
          </cell>
          <cell r="C180" t="str">
            <v>un</v>
          </cell>
          <cell r="D180">
            <v>102.71</v>
          </cell>
        </row>
        <row r="181">
          <cell r="A181" t="str">
            <v>73953/007</v>
          </cell>
          <cell r="B181" t="str">
            <v>Luminária tipo calha, de sobrepor, com reator de partida rápida e lâmpada fluorescente 3x40w, completa, fornecimento e instalação</v>
          </cell>
          <cell r="C181" t="str">
            <v>un</v>
          </cell>
          <cell r="D181">
            <v>141.79</v>
          </cell>
        </row>
        <row r="182">
          <cell r="A182" t="str">
            <v>73953/008</v>
          </cell>
          <cell r="B182" t="str">
            <v>Luminária tipo calha, de sobrepor, com reator de partida rápida e lâmpada fluorescente 4x40w, completa, fornecimento e instalação</v>
          </cell>
          <cell r="C182" t="str">
            <v>un</v>
          </cell>
          <cell r="D182">
            <v>176.92</v>
          </cell>
        </row>
        <row r="183">
          <cell r="A183" t="str">
            <v>73953/009</v>
          </cell>
          <cell r="B183" t="str">
            <v>Luminária sobrepor tp calha c/reator part convenc lamp 1x20w e starter fix em laje ou forro - fornecimento e colocação</v>
          </cell>
          <cell r="C183" t="str">
            <v>un</v>
          </cell>
          <cell r="D183">
            <v>58.26</v>
          </cell>
        </row>
        <row r="184">
          <cell r="A184" t="str">
            <v>74041/001</v>
          </cell>
          <cell r="B184" t="str">
            <v>Luminária globo vidro leitoso/plafonier/bocal/lâmpada 60w</v>
          </cell>
          <cell r="C184" t="str">
            <v>un</v>
          </cell>
          <cell r="D184">
            <v>53.69</v>
          </cell>
        </row>
        <row r="185">
          <cell r="A185" t="str">
            <v>74041/002</v>
          </cell>
          <cell r="B185" t="str">
            <v>Luminária globo vidro leitoso/plafonier/bocal/lâmpada 100w</v>
          </cell>
          <cell r="C185" t="str">
            <v>un</v>
          </cell>
          <cell r="D185">
            <v>53.69</v>
          </cell>
        </row>
        <row r="186">
          <cell r="A186" t="str">
            <v>74082/001</v>
          </cell>
          <cell r="B186" t="str">
            <v>Refletor redondo em alumínio com suporte e alça regulável para fixação, com lâmpada vapor de mercúrio 250w</v>
          </cell>
          <cell r="C186" t="str">
            <v>un</v>
          </cell>
          <cell r="D186">
            <v>217.07</v>
          </cell>
        </row>
        <row r="187">
          <cell r="A187" t="str">
            <v>74094/001</v>
          </cell>
          <cell r="B187" t="str">
            <v>Luminária tipo spot para 1 lâmpada incandescente/fluorescente compacta</v>
          </cell>
          <cell r="C187" t="str">
            <v>un</v>
          </cell>
          <cell r="D187">
            <v>26.46</v>
          </cell>
        </row>
        <row r="188">
          <cell r="A188" t="str">
            <v>73767/001</v>
          </cell>
          <cell r="B188" t="str">
            <v>Grampo paralelo em alumínio fundido ou estrudado de 2 parafusos, para cabo de 6 a 50 mm2, pasta antioxidante. fornec e instalação.</v>
          </cell>
          <cell r="C188" t="str">
            <v>un</v>
          </cell>
          <cell r="D188">
            <v>7.37</v>
          </cell>
        </row>
        <row r="189">
          <cell r="A189" t="str">
            <v>73767/002</v>
          </cell>
          <cell r="B189" t="str">
            <v>Alça pré-formada distribuição em aço recoberto com alumínio para cabo 25mm2, encapado. fornecimento e instalação.</v>
          </cell>
          <cell r="C189" t="str">
            <v>un</v>
          </cell>
          <cell r="D189">
            <v>10.16</v>
          </cell>
        </row>
        <row r="190">
          <cell r="A190" t="str">
            <v>73767/003</v>
          </cell>
          <cell r="B190" t="str">
            <v>Laço de roldana pré-formado aço recoberto de alumínio para cabo de alumínio nu bitola 25mm2 - fornecimento e colocação</v>
          </cell>
          <cell r="C190" t="str">
            <v>un</v>
          </cell>
          <cell r="D190">
            <v>6.92</v>
          </cell>
        </row>
        <row r="191">
          <cell r="A191" t="str">
            <v>73767/004</v>
          </cell>
          <cell r="B191" t="str">
            <v>Alça pré-formada distribuição em aço recoberto com alumínio nu para cabo 25mm2, encapado. fornecimento e instalação.</v>
          </cell>
          <cell r="C191" t="str">
            <v>un</v>
          </cell>
          <cell r="D191">
            <v>3.96</v>
          </cell>
        </row>
        <row r="192">
          <cell r="A192" t="str">
            <v>73767/005</v>
          </cell>
          <cell r="B192" t="str">
            <v>Alça pré-formada serv de aço recob c/alum nu encapado 25mm2 (bitola) conf proj a4-148-cp rioluz fornecimento e colocação</v>
          </cell>
          <cell r="C192" t="str">
            <v>un</v>
          </cell>
          <cell r="D192">
            <v>3.49</v>
          </cell>
        </row>
        <row r="193">
          <cell r="A193" t="str">
            <v>73624</v>
          </cell>
          <cell r="B193" t="str">
            <v>Suporte para transformador em poste de concreto circular</v>
          </cell>
          <cell r="C193" t="str">
            <v>un</v>
          </cell>
          <cell r="D193">
            <v>67.03</v>
          </cell>
        </row>
        <row r="194">
          <cell r="A194" t="str">
            <v>73783/001</v>
          </cell>
          <cell r="B194" t="str">
            <v>Poste concreto seção circular comprimento=5m carga nominal topo 100kg inclusive Escavação exclusive transporte - fornecimento e colocação</v>
          </cell>
          <cell r="C194" t="str">
            <v>un</v>
          </cell>
          <cell r="D194">
            <v>491.51</v>
          </cell>
        </row>
        <row r="195">
          <cell r="A195" t="str">
            <v>73783/003</v>
          </cell>
          <cell r="B195" t="str">
            <v>Poste concreto seção circular comprimento=5m carga nominal topo 300kg inclusive Escavação exclusive transporte - fornecimento e colocação</v>
          </cell>
          <cell r="C195" t="str">
            <v>un</v>
          </cell>
          <cell r="D195">
            <v>467.87</v>
          </cell>
        </row>
        <row r="196">
          <cell r="A196" t="str">
            <v>6110</v>
          </cell>
          <cell r="B196" t="str">
            <v>Alvenaria de embasamento em tijolos cerâmicos maciços 5x10x20cm, assentado com argamassa traço 1:2:8 (cimento, cal e areia)</v>
          </cell>
          <cell r="C196" t="str">
            <v>m³</v>
          </cell>
          <cell r="D196">
            <v>563.14</v>
          </cell>
        </row>
        <row r="197">
          <cell r="A197" t="str">
            <v>72131</v>
          </cell>
          <cell r="B197" t="str">
            <v>Alvenaria em tijolo cerâmico maciço 5x10x20cm 1/2 vez (espessura 10cm), assentado com argamassa traço 1:2:8 (cimento, cal e areia)</v>
          </cell>
          <cell r="C197" t="str">
            <v>m²</v>
          </cell>
          <cell r="D197">
            <v>108.01</v>
          </cell>
        </row>
        <row r="198">
          <cell r="A198" t="str">
            <v>72132</v>
          </cell>
          <cell r="B198" t="str">
            <v>Alvenaria em tijolo cerâmico maciço 5x10x20cm 1/2 vez (espessura 10cm), assentado com argamassa traço 1:2:8 (cimento, cal e areia)</v>
          </cell>
          <cell r="C198" t="str">
            <v>m²</v>
          </cell>
          <cell r="D198">
            <v>55.41</v>
          </cell>
        </row>
        <row r="199">
          <cell r="A199" t="str">
            <v>72133</v>
          </cell>
          <cell r="B199" t="str">
            <v>Alvenaria em tijolo cerâmico maciço 5x10x20cm 1 1/2 vez (espessura 30cm), assentado com argamassa traço 1:2:8 (cimento, cal e areia)</v>
          </cell>
          <cell r="C199" t="str">
            <v>m²</v>
          </cell>
          <cell r="D199">
            <v>186.93</v>
          </cell>
        </row>
        <row r="200">
          <cell r="A200" t="str">
            <v>73935/002</v>
          </cell>
          <cell r="B200" t="str">
            <v>Alvenaria em tijolo cerâmico furado 9x19x19cm, 1 vez (espessura 19 cm), assentado em argamassa traço 1:4 (cimento e areia média não peneirada), preparo manual, junta 1 cm</v>
          </cell>
          <cell r="C200" t="str">
            <v>m²</v>
          </cell>
          <cell r="D200">
            <v>63.11</v>
          </cell>
        </row>
        <row r="201">
          <cell r="A201" t="str">
            <v>72619</v>
          </cell>
          <cell r="B201" t="str">
            <v>Luva de aço galvanizado 4" - fornecimento e instalação</v>
          </cell>
          <cell r="C201" t="str">
            <v>un</v>
          </cell>
          <cell r="D201">
            <v>98.41</v>
          </cell>
        </row>
        <row r="202">
          <cell r="A202" t="str">
            <v>72620</v>
          </cell>
          <cell r="B202" t="str">
            <v>Luva de aço galvanizado 5" - fornecimento e instalação</v>
          </cell>
          <cell r="C202" t="str">
            <v>un</v>
          </cell>
          <cell r="D202">
            <v>185.9</v>
          </cell>
        </row>
        <row r="203">
          <cell r="A203" t="str">
            <v>72621</v>
          </cell>
          <cell r="B203" t="str">
            <v>Luva de aço galvanizado 6" - fornecimento e instalação</v>
          </cell>
          <cell r="C203" t="str">
            <v>un</v>
          </cell>
          <cell r="D203">
            <v>262.45999999999998</v>
          </cell>
        </row>
        <row r="204">
          <cell r="A204" t="str">
            <v>73963/021</v>
          </cell>
          <cell r="B204" t="str">
            <v>Poço de visita para rede de esg. sanit., em aneis de concreto, diâmetro = 60cm e 110cm, prof = 530cm, incluindo degrau, excluindo tampão ferro fundido.</v>
          </cell>
          <cell r="C204" t="str">
            <v>un</v>
          </cell>
          <cell r="D204">
            <v>2451.77</v>
          </cell>
        </row>
        <row r="205">
          <cell r="A205" t="str">
            <v>73963/022</v>
          </cell>
          <cell r="B205" t="str">
            <v>Poço de visita para rede de esg. sanit., em aneis de concreto, diâmetro = 60cm e 110cm, prof = 560cm, incluindo degrau, excluindo tampão ferro fundido.</v>
          </cell>
          <cell r="C205" t="str">
            <v>un</v>
          </cell>
          <cell r="D205">
            <v>2568.21</v>
          </cell>
        </row>
        <row r="206">
          <cell r="A206" t="str">
            <v>73963/023</v>
          </cell>
          <cell r="B206" t="str">
            <v>Poço de visita para rede de esg. sanit., em aneis de concreto, diâmetro = 60cm e 110cm, prof = 590cm, incluindo degrau, excluindo tampão ferro fundido.</v>
          </cell>
          <cell r="C206" t="str">
            <v>un</v>
          </cell>
          <cell r="D206">
            <v>2684.64</v>
          </cell>
        </row>
        <row r="207">
          <cell r="A207" t="str">
            <v>73963/024</v>
          </cell>
          <cell r="B207" t="str">
            <v>Poço de visita para rede de esg. sanit., em aneis de concreto, diâmetro = 60cm e 110cm, prof = 690cm, incluindo degrau, excluindo tampão ferro fundido.</v>
          </cell>
          <cell r="C207" t="str">
            <v>un</v>
          </cell>
          <cell r="D207">
            <v>2970.9</v>
          </cell>
        </row>
        <row r="208">
          <cell r="A208" t="str">
            <v>73963/025</v>
          </cell>
          <cell r="B208" t="str">
            <v>Poço de visita para rede de esg. sanit., em aneis de concreto, diâmetro = 60cm e 110cm, prof = 650cm, incluindo degrau, excluindo tampão ferro fundido.</v>
          </cell>
          <cell r="C208" t="str">
            <v>un</v>
          </cell>
          <cell r="D208">
            <v>2918.37</v>
          </cell>
        </row>
        <row r="209">
          <cell r="A209" t="str">
            <v>73963/026</v>
          </cell>
          <cell r="B209" t="str">
            <v>Poço de visita para rede de esg. sanit., em aneis de concreto, diâmetro = 60cm e 110cm, prof = 680cm, incluindo degrau, excluindo tampão ferro fundido.</v>
          </cell>
          <cell r="C209" t="str">
            <v>un</v>
          </cell>
          <cell r="D209">
            <v>3035.4</v>
          </cell>
        </row>
        <row r="210">
          <cell r="A210" t="str">
            <v>73963/027</v>
          </cell>
          <cell r="B210" t="str">
            <v>Poço de visita para rede de esg. sanit., em aneis de concreto, diâmetro = 60cm e 110cm, prof = 710cm, incluindo degrau, excluindo tampão ferro fundido.</v>
          </cell>
          <cell r="C210" t="str">
            <v>un</v>
          </cell>
          <cell r="D210">
            <v>3151.83</v>
          </cell>
        </row>
        <row r="211">
          <cell r="A211" t="str">
            <v>73963/028</v>
          </cell>
          <cell r="B211" t="str">
            <v>Poço visita esg sanit anel conc pre-mold prof=1,20m c/tampão ff tipo médio(ad)d=60cm 125kg/degraus ff/rejuntamento aneis/ revest liso calha interna c/arg cim/areia 1:4. base/banqueta em concr fck=10mpa</v>
          </cell>
          <cell r="C211" t="str">
            <v>un</v>
          </cell>
          <cell r="D211">
            <v>1165.0899999999999</v>
          </cell>
        </row>
        <row r="212">
          <cell r="A212" t="str">
            <v>73963/029</v>
          </cell>
          <cell r="B212" t="str">
            <v>Poço visita esg sanit anel conc pre-mold prof=1,40m c/tampão ff tipo médio(ad)d=60cm 125kg/degraus ff/rejuntamento aneis/ revest liso calha interna c/arg cim/areia 1:4. base/banqueta em concr fck=10mpa</v>
          </cell>
          <cell r="C212" t="str">
            <v>un</v>
          </cell>
          <cell r="D212">
            <v>1217.92</v>
          </cell>
        </row>
        <row r="213">
          <cell r="A213" t="str">
            <v>73963/030</v>
          </cell>
          <cell r="B213" t="str">
            <v>Poço visita esg sanit anel conc pre-mold prof=1,50m c/tampão ff tipo médio(ad)d=60cm 125kg/degraus ff/rejuntamento aneis/ revest liso calha interna c/arg cim/areia 1:4. base/banqueta em concr fck=10mpa</v>
          </cell>
          <cell r="C213" t="str">
            <v>un</v>
          </cell>
          <cell r="D213">
            <v>1327.72</v>
          </cell>
        </row>
        <row r="214">
          <cell r="A214" t="str">
            <v>73963/031</v>
          </cell>
          <cell r="B214" t="str">
            <v>Poço visita esg sanit anel conc pre-mold prof=1,60m c/tampão ff tipo médio(ad)d=60cm 125kg/degraus ff/rejuntamento aneis/ revest liso calha interna c/arg cim/areia 1:4. base/banqueta em concr fck=10mpa</v>
          </cell>
          <cell r="C214" t="str">
            <v>un</v>
          </cell>
          <cell r="D214">
            <v>1337.03</v>
          </cell>
        </row>
        <row r="215">
          <cell r="A215" t="str">
            <v>74124/006</v>
          </cell>
          <cell r="B215" t="str">
            <v>Poço visita ag pluv:conc arm 1,50x1,50x1,60m coletor d=1m pa rede e=15cm base conc fck=10mpa revest c/arg cim/areia 1:4 degraus ff incl forn todos materiais</v>
          </cell>
          <cell r="C215" t="str">
            <v>un</v>
          </cell>
          <cell r="D215">
            <v>3152.68</v>
          </cell>
        </row>
        <row r="216">
          <cell r="A216" t="str">
            <v>74124/007</v>
          </cell>
          <cell r="B216" t="str">
            <v>Poço visita ag pluv:conc arm 1,60x1,60x1,70m coletor d=1,10m parede e=15cm base conc fck=10mpa revest c/arg cim/areia 1:4 degraus ff incl forn todos materiais</v>
          </cell>
          <cell r="C216" t="str">
            <v>un</v>
          </cell>
          <cell r="D216">
            <v>3433.91</v>
          </cell>
        </row>
        <row r="217">
          <cell r="A217" t="str">
            <v>74162/001</v>
          </cell>
          <cell r="B217" t="str">
            <v>Caixa de concreto, altura = 1,00 metro, diâmetro registro &lt; 150 mm</v>
          </cell>
          <cell r="C217" t="str">
            <v>un</v>
          </cell>
          <cell r="D217">
            <v>93.52</v>
          </cell>
        </row>
        <row r="218">
          <cell r="A218" t="str">
            <v>73847/004</v>
          </cell>
          <cell r="B218" t="str">
            <v>Aluguel container/sanit c/4 vasos/1 lavat/1 mic/4 chuv larg= 2,20m compr=6,20m alt=2,50m chapas aço c/nerv trapez forro c/ isol termo-acust chassis reforc piso compens naval incl inst ra eletr/hidro-sanit excl transp/carga/descarga</v>
          </cell>
          <cell r="C218" t="str">
            <v>mês</v>
          </cell>
          <cell r="D218">
            <v>748.52</v>
          </cell>
        </row>
        <row r="219">
          <cell r="A219" t="str">
            <v>73847/005</v>
          </cell>
          <cell r="B219" t="str">
            <v>Aluguel container/sanit c/7 vasos/1 lavat/1 mic larg=2,20m compr=6,20m alt=2,50m chapa aço nerv trapez forro c/isol termo-acust chassis reforc piso compens naval incl inst elet /hidro-sanit excl transp/carga/descarga</v>
          </cell>
          <cell r="C219" t="str">
            <v>mês</v>
          </cell>
          <cell r="D219">
            <v>783.31</v>
          </cell>
        </row>
        <row r="220">
          <cell r="A220" t="str">
            <v>55960</v>
          </cell>
          <cell r="B220" t="str">
            <v>Imunização de madeiramento para cobertura utilizando cupinicida incolor</v>
          </cell>
          <cell r="C220" t="str">
            <v>m²</v>
          </cell>
          <cell r="D220">
            <v>3.86</v>
          </cell>
        </row>
        <row r="221">
          <cell r="A221" t="str">
            <v>72893</v>
          </cell>
          <cell r="B221" t="str">
            <v>Carga, manobras e descarga de brita para base de macadame, com caminha o basculante 6 m3, descarga em distribuidor</v>
          </cell>
          <cell r="C221" t="str">
            <v>m³</v>
          </cell>
          <cell r="D221">
            <v>2.54</v>
          </cell>
        </row>
        <row r="222">
          <cell r="A222" t="str">
            <v>74144/002</v>
          </cell>
          <cell r="B222" t="str">
            <v>Suporte apoio caixa d água barrotes madeira de 1</v>
          </cell>
          <cell r="C222" t="str">
            <v>un</v>
          </cell>
          <cell r="D222">
            <v>14.75</v>
          </cell>
        </row>
        <row r="223">
          <cell r="A223" t="str">
            <v>5968</v>
          </cell>
          <cell r="B223" t="str">
            <v>Impermeabilização de superfície com argamassa de cimento e areia (média), traço 1:3, com aditivo impermeabilizante, e=2cm.</v>
          </cell>
          <cell r="C223" t="str">
            <v>m²</v>
          </cell>
          <cell r="D223">
            <v>28.85</v>
          </cell>
        </row>
        <row r="224">
          <cell r="A224" t="str">
            <v>6130</v>
          </cell>
          <cell r="B224" t="str">
            <v>Impermeabilização de superfície com argamassa de cimento e areia (grossa), traço 1:4, com aditivo impermeabilizante, e=2,5cm</v>
          </cell>
          <cell r="C224" t="str">
            <v>m²</v>
          </cell>
          <cell r="D224">
            <v>16.37</v>
          </cell>
        </row>
        <row r="225">
          <cell r="A225" t="str">
            <v>74000/001</v>
          </cell>
          <cell r="B225" t="str">
            <v>Impermeabilização de superfície com armagassa de cimento e areia (grossa), traço 1:3, com aditivo impermeabilizante, e=2,5cm.</v>
          </cell>
          <cell r="C225" t="str">
            <v>m²</v>
          </cell>
          <cell r="D225">
            <v>38.409999999999997</v>
          </cell>
        </row>
        <row r="226">
          <cell r="A226" t="str">
            <v>68053</v>
          </cell>
          <cell r="B226" t="str">
            <v>Fornecimento/instalação lona plástica preta, para impermeabilização, espessura 150 micras.</v>
          </cell>
          <cell r="C226" t="str">
            <v>m²</v>
          </cell>
          <cell r="D226">
            <v>4.4800000000000004</v>
          </cell>
        </row>
        <row r="227">
          <cell r="A227" t="str">
            <v>73753/001</v>
          </cell>
          <cell r="B227" t="str">
            <v>Impermeabilização de superfície com manta asfáltica protegida com filme de alumínio gofrado (de espessura 0,8mm), inclusa aplicação de emulsão asfáltica, e=3mm.</v>
          </cell>
          <cell r="C227" t="str">
            <v>m²</v>
          </cell>
          <cell r="D227">
            <v>71.150000000000006</v>
          </cell>
        </row>
        <row r="228">
          <cell r="A228" t="str">
            <v>74033/001</v>
          </cell>
          <cell r="B228" t="str">
            <v>Impermeabilização de superfície com geomembrana (manta termoplástica lisa) tipo pead, e=2mm.</v>
          </cell>
          <cell r="C228" t="str">
            <v>m²</v>
          </cell>
          <cell r="D228">
            <v>37.22</v>
          </cell>
        </row>
        <row r="229">
          <cell r="A229" t="str">
            <v>73929/001</v>
          </cell>
          <cell r="B229" t="str">
            <v>Impermeabilização de superfície com cimento especial cristalizante com adesivo líquido de alta performance a base de resina acrílica, uma demão.</v>
          </cell>
          <cell r="C229" t="str">
            <v>m²</v>
          </cell>
          <cell r="D229">
            <v>19</v>
          </cell>
        </row>
        <row r="230">
          <cell r="A230" t="str">
            <v>73929/003</v>
          </cell>
          <cell r="B230" t="str">
            <v>Impermeabilização de superfície com emulsão acrílica e selador.</v>
          </cell>
          <cell r="C230" t="str">
            <v>m²</v>
          </cell>
          <cell r="D230">
            <v>39.31</v>
          </cell>
        </row>
        <row r="231">
          <cell r="A231" t="str">
            <v>73929/004</v>
          </cell>
          <cell r="B231" t="str">
            <v>Impermeabilização de estruturas enterradas com cimento cristalizante e emulsão adesiva, até 7m de profundidade.</v>
          </cell>
          <cell r="C231" t="str">
            <v>m²</v>
          </cell>
          <cell r="D231">
            <v>37.26</v>
          </cell>
        </row>
        <row r="232">
          <cell r="A232" t="str">
            <v>72075</v>
          </cell>
          <cell r="B232" t="str">
            <v>Impermeabilização de superfície com revestimento bicomponente semi-flexível.</v>
          </cell>
          <cell r="C232" t="str">
            <v>m²</v>
          </cell>
          <cell r="D232">
            <v>7.93</v>
          </cell>
        </row>
        <row r="233">
          <cell r="A233" t="str">
            <v>73762/001</v>
          </cell>
          <cell r="B233" t="str">
            <v>Impermeabilização de superfície com asfalto elastomérico, inclusos primer e véu de poliéster.</v>
          </cell>
          <cell r="C233" t="str">
            <v>m²</v>
          </cell>
          <cell r="D233">
            <v>71.900000000000006</v>
          </cell>
        </row>
        <row r="234">
          <cell r="A234" t="str">
            <v>73762/002</v>
          </cell>
          <cell r="B234" t="str">
            <v>Impermeabilização de superfície com emulsão acrílica sobre cimento cristalizante, incluso véu de fibra de vidro.</v>
          </cell>
          <cell r="C234" t="str">
            <v>m²</v>
          </cell>
          <cell r="D234">
            <v>46.4</v>
          </cell>
        </row>
        <row r="235">
          <cell r="A235" t="str">
            <v>73762/003</v>
          </cell>
          <cell r="B235" t="str">
            <v>Impermeabilização de superfície com emulsão acrílica estilenada com tela sobre cimento cristalizante, incluso emulsão adesiva de base acrílica.</v>
          </cell>
          <cell r="C235" t="str">
            <v>m²</v>
          </cell>
          <cell r="D235">
            <v>68.489999999999995</v>
          </cell>
        </row>
        <row r="236">
          <cell r="A236" t="str">
            <v>73762/004</v>
          </cell>
          <cell r="B236" t="str">
            <v>Impermeabilização de superfície com asfalto elastomérico, inclusos primer e véu de fibra de vidro.</v>
          </cell>
          <cell r="C236" t="str">
            <v>m²</v>
          </cell>
          <cell r="D236">
            <v>97.3</v>
          </cell>
        </row>
        <row r="237">
          <cell r="A237" t="str">
            <v>74066/001</v>
          </cell>
          <cell r="B237" t="str">
            <v>Impermeabilização de superfície, com impermeabilizante flexível a base de elastômero.</v>
          </cell>
          <cell r="C237" t="str">
            <v>m²</v>
          </cell>
          <cell r="D237">
            <v>43.87</v>
          </cell>
        </row>
        <row r="238">
          <cell r="A238" t="str">
            <v>74066/002</v>
          </cell>
          <cell r="B238" t="str">
            <v>Impermeabilização de superfície, com impermeabilizante flexível a base acrílica.</v>
          </cell>
          <cell r="C238" t="str">
            <v>m²</v>
          </cell>
          <cell r="D238">
            <v>62.82</v>
          </cell>
        </row>
        <row r="239">
          <cell r="A239" t="str">
            <v>74097/001</v>
          </cell>
          <cell r="B239" t="str">
            <v>Impermeabilização de superfície, com asfalto elastomérico.</v>
          </cell>
          <cell r="C239" t="str">
            <v>m²</v>
          </cell>
          <cell r="D239">
            <v>29.13</v>
          </cell>
        </row>
        <row r="240">
          <cell r="A240" t="str">
            <v>74106/001</v>
          </cell>
          <cell r="B240" t="str">
            <v>Impermeabilização de estruturas enterradas, com tinta asfáltica, duas demãos.</v>
          </cell>
          <cell r="C240" t="str">
            <v>m²</v>
          </cell>
          <cell r="D240">
            <v>7.24</v>
          </cell>
        </row>
        <row r="241">
          <cell r="A241" t="str">
            <v>73872/001</v>
          </cell>
          <cell r="B241" t="str">
            <v>Impermeabilização com pintura a base de resina epóxi alcatrão, uma demão.</v>
          </cell>
          <cell r="C241" t="str">
            <v>m²</v>
          </cell>
          <cell r="D241">
            <v>21.97</v>
          </cell>
        </row>
        <row r="242">
          <cell r="A242" t="str">
            <v>73872/002</v>
          </cell>
          <cell r="B242" t="str">
            <v>Impermeabilização com pintura a base de resina epóxi alcatrão, duas demãos.</v>
          </cell>
          <cell r="C242" t="str">
            <v>m²</v>
          </cell>
          <cell r="D242">
            <v>42.77</v>
          </cell>
        </row>
        <row r="243">
          <cell r="A243" t="str">
            <v>74025/001</v>
          </cell>
          <cell r="B243" t="str">
            <v>Impermeabilização de superfície com mastique betuminoso a frio, por metro.</v>
          </cell>
          <cell r="C243" t="str">
            <v>m</v>
          </cell>
          <cell r="D243">
            <v>42.53</v>
          </cell>
        </row>
        <row r="244">
          <cell r="A244" t="str">
            <v>74121/001</v>
          </cell>
          <cell r="B244" t="str">
            <v>Junta de dilatação para impermeabilização, com selante elástico monocomponente a base de poliuretano, dimensões 1x1cm.</v>
          </cell>
          <cell r="C244" t="str">
            <v>m</v>
          </cell>
          <cell r="D244">
            <v>15.9</v>
          </cell>
        </row>
        <row r="245">
          <cell r="A245" t="str">
            <v>74190/001</v>
          </cell>
          <cell r="B245" t="str">
            <v>Impermeabilização de superfície com mastique betuminoso a frio, por área.</v>
          </cell>
          <cell r="C245" t="str">
            <v>m²</v>
          </cell>
          <cell r="D245">
            <v>141.25</v>
          </cell>
        </row>
        <row r="246">
          <cell r="A246" t="str">
            <v>72308</v>
          </cell>
          <cell r="B246" t="str">
            <v>Eletroduto de aço galvanizado eletrolítico dn 20mm (3/4"), tipo leve, inclusive conexões - fornecimento e instalação</v>
          </cell>
          <cell r="C246" t="str">
            <v>m</v>
          </cell>
          <cell r="D246">
            <v>16.829999999999998</v>
          </cell>
        </row>
        <row r="247">
          <cell r="A247" t="str">
            <v>72309</v>
          </cell>
          <cell r="B247" t="str">
            <v>Eletroduto de aço galvanizado eletrolítico dn 25mm (1"), tipo leve, inclusive conexões - fornecimento e instalação</v>
          </cell>
          <cell r="C247" t="str">
            <v>m</v>
          </cell>
          <cell r="D247">
            <v>17.48</v>
          </cell>
        </row>
        <row r="248">
          <cell r="A248" t="str">
            <v>72310</v>
          </cell>
          <cell r="B248" t="str">
            <v>Eletroduto de aço galvanizado eletrolítico dn 40mm (1 1/2"), tipo semi-pesado, inclusive conexões - fornecimento e instalação</v>
          </cell>
          <cell r="C248" t="str">
            <v>m</v>
          </cell>
          <cell r="D248">
            <v>28.64</v>
          </cell>
        </row>
        <row r="249">
          <cell r="A249" t="str">
            <v>73963/032</v>
          </cell>
          <cell r="B249" t="str">
            <v>Poço visita esg sanit anel conc pre-mold prof=1,70m c/tampão ff tipo médio(ad)d=60cm 125kg/degraus ff/rejuntamento aneis/ revest liso calha interna c/arg cim/areia 1:4. base/banqueta em concr fck=10mpa</v>
          </cell>
          <cell r="C249" t="str">
            <v>un</v>
          </cell>
          <cell r="D249">
            <v>1348.61</v>
          </cell>
        </row>
        <row r="250">
          <cell r="A250" t="str">
            <v>73963/033</v>
          </cell>
          <cell r="B250" t="str">
            <v>Poço visita esg sanit anel conc pre-mold prof=2,00m c/tampão ff tipo médio(ad)d=60cm 125kg/degraus ff/rejuntamento aneis/ revest liso calha interna c/arg cim/areia 1:4. base/banqueta em concr fck=10mpa</v>
          </cell>
          <cell r="C250" t="str">
            <v>un</v>
          </cell>
          <cell r="D250">
            <v>1466.42</v>
          </cell>
        </row>
        <row r="251">
          <cell r="A251" t="str">
            <v>73963/034</v>
          </cell>
          <cell r="B251" t="str">
            <v>Poço visita esg sanit anel conc pre mold prof=2,30m c/tampão ff tipo médio(ad)d=60cm 125kg/degraus ff/rejuntamento aneis/ revest liso calha interna c/arg cim/areia 1:4. base/banqueta em concr fck=10mpa</v>
          </cell>
          <cell r="C251" t="str">
            <v>un</v>
          </cell>
          <cell r="D251">
            <v>1537.65</v>
          </cell>
        </row>
        <row r="252">
          <cell r="A252" t="str">
            <v>73963/035</v>
          </cell>
          <cell r="B252" t="str">
            <v>Poço visita esg sanit anel conc pre-mold prof=2,60m c/tampão ff tipo médio(ad)d=60cm 125kg/degraus ff/rejuntamento aneis/ revest liso calha interna c/arg cim/areia 1:4. base/banqueta em concr fck=10mpa</v>
          </cell>
          <cell r="C252" t="str">
            <v>un</v>
          </cell>
          <cell r="D252">
            <v>1655.47</v>
          </cell>
        </row>
        <row r="253">
          <cell r="A253" t="str">
            <v>73963/036</v>
          </cell>
          <cell r="B253" t="str">
            <v>Poço visita esg sanit anel conc pre-mold prof=2,90m c/tampão ff tipo médio(ad) d=60cm 125kg/degraus ff/rejuntamento aneis/ revest liso calha interna c/arg cim/areia 1:4. base/banqueta em concr fck=10mpa</v>
          </cell>
          <cell r="C253" t="str">
            <v>un</v>
          </cell>
          <cell r="D253">
            <v>1773.28</v>
          </cell>
        </row>
        <row r="254">
          <cell r="A254" t="str">
            <v>73963/037</v>
          </cell>
          <cell r="B254" t="str">
            <v>Poço visita esg sanit anel conc pre-mold prof=3,20m c/tampão ff tipo médio(ad)d=60cm 125kg/degraus ff/rejuntamento aneis/ revest liso calha interna c/arg cim/areia 1:4. base/banqueta em concr fck=10mpa</v>
          </cell>
          <cell r="C254" t="str">
            <v>un</v>
          </cell>
          <cell r="D254">
            <v>1891.09</v>
          </cell>
        </row>
        <row r="255">
          <cell r="A255" t="str">
            <v>73963/038</v>
          </cell>
          <cell r="B255" t="str">
            <v>Poço visita esg sanit anel conc pre-mold prof=3,50m c/tampão ff tipo médio(ad)d=60cm 125kg/degraus ff/rejuntamento/aneis/ revest liso calha interna c/arg cim/areia 1:4. base/banqueta em concr fck=10mpa</v>
          </cell>
          <cell r="C255" t="str">
            <v>un</v>
          </cell>
          <cell r="D255">
            <v>2009.44</v>
          </cell>
        </row>
        <row r="256">
          <cell r="A256" t="str">
            <v>73963/039</v>
          </cell>
          <cell r="B256" t="str">
            <v>Poço visita esg sanit anel conc pre-mold prof=3,80m c/tampão ff tipo médio(ad)d=60cm 125kg/degraus ff/rejuntamento aneis/ revest liso calha interna c/arg cim/areia 1:4. base/banqueta em concr fck=10mpa</v>
          </cell>
          <cell r="C256" t="str">
            <v>un</v>
          </cell>
          <cell r="D256">
            <v>2127.6</v>
          </cell>
        </row>
        <row r="257">
          <cell r="A257" t="str">
            <v>73963/040</v>
          </cell>
          <cell r="B257" t="str">
            <v>Poço visita esg sanit anel conc pre-mold prof=4,10m c/tampão ff tipo médio(ad)d=60cm 125kg/degraus ff/rejuntamento aneis/ revest liso calha interna c/arg cim/areia 1:4. base/banqueta em concr fck=10mpa</v>
          </cell>
          <cell r="C257" t="str">
            <v>un</v>
          </cell>
          <cell r="D257">
            <v>2242.87</v>
          </cell>
        </row>
        <row r="258">
          <cell r="A258" t="str">
            <v>73963/041</v>
          </cell>
          <cell r="B258" t="str">
            <v>Poço visita esg sanit anel conc pre mold prof=4,40m c/tampão ff tipo médio(ad)d=60cm 125kg/degraus ff/rejuntamento aneis/ revest liso calha interna c/arg cim/areia 1:4. base/banqueta em concr fck=10mpa</v>
          </cell>
          <cell r="C258" t="str">
            <v>un</v>
          </cell>
          <cell r="D258">
            <v>2357.5300000000002</v>
          </cell>
        </row>
        <row r="259">
          <cell r="A259" t="str">
            <v>73963/042</v>
          </cell>
          <cell r="B259" t="str">
            <v>Poço visita esg sanit anel conc pre-mold prof=4,70m c/tampão ff tipo médio(ad)d=60cm 125kg/degraus ff/rejuntamento aneis/ revest liso calha interna c/arg cim/areia 1:4. base/banqueta em concr fck=10mpa</v>
          </cell>
          <cell r="C259" t="str">
            <v>un</v>
          </cell>
          <cell r="D259">
            <v>2481.46</v>
          </cell>
        </row>
        <row r="260">
          <cell r="A260" t="str">
            <v>73963/043</v>
          </cell>
          <cell r="B260" t="str">
            <v>Poço visita esg sanit anel conc pre-mold prof=5,00m c/tampão ff tipo médio(ad)d=60cm 125kg/degraus ff/rejuntamento aneis/ revest liso calha interna c/arg cim/areia 1:4. base/banqueta em concr fck=10mpa</v>
          </cell>
          <cell r="C260" t="str">
            <v>un</v>
          </cell>
          <cell r="D260">
            <v>2569.6999999999998</v>
          </cell>
        </row>
        <row r="261">
          <cell r="A261" t="str">
            <v>73963/044</v>
          </cell>
          <cell r="B261" t="str">
            <v>Poço visita esg sanit anel conc pre-mold prof=0,80m c/tampão ff tipo médio(ad)d=60cm 125kg/degraus ff/rejuntamento aneis/ revest liso calha interna c/arg cim/areia 1:4. base/banqueta em concr fck=10mpa</v>
          </cell>
          <cell r="C261" t="str">
            <v>un</v>
          </cell>
          <cell r="D261">
            <v>624.32000000000005</v>
          </cell>
        </row>
        <row r="262">
          <cell r="A262" t="str">
            <v>73963/045</v>
          </cell>
          <cell r="B262" t="str">
            <v>Poço de visita para rede de esg. sanit., em aneis de concreto, diâmetro = 60cm e 110cm, prof = 240cm, incluindo degrau, excluindo tampão ferro fundido.</v>
          </cell>
          <cell r="C262" t="str">
            <v>un</v>
          </cell>
          <cell r="D262">
            <v>1353.42</v>
          </cell>
        </row>
        <row r="263">
          <cell r="A263" t="str">
            <v>73963/046</v>
          </cell>
          <cell r="B263" t="str">
            <v>Poço de visita para rede de esg. sanit., em aneis de concreto, diâmetro = 60cm e 110cm, prof = 250cm, incluindo degrau, excluindo tampão ferro fundido.</v>
          </cell>
          <cell r="C263" t="str">
            <v>un</v>
          </cell>
          <cell r="D263">
            <v>1369.67</v>
          </cell>
        </row>
        <row r="264">
          <cell r="A264" t="str">
            <v>73963/047</v>
          </cell>
          <cell r="B264" t="str">
            <v>Poço de visita para rede de esg. sanit., em aneis de concreto, diâmetro = 60cm e 110cm, prof = 280cm, incluindo degrau, excluindo tampão ferro fundido.</v>
          </cell>
          <cell r="C264" t="str">
            <v>un</v>
          </cell>
          <cell r="D264">
            <v>1498.34</v>
          </cell>
        </row>
        <row r="265">
          <cell r="A265" t="str">
            <v>73963/048</v>
          </cell>
          <cell r="B265" t="str">
            <v>Poço de visita para rede de esg. sanit., em aneis de concreto, diâmetro = 60cm e 110cm, prof = 310cm, incluindo degrau, excluindo tampão ferro fundido.</v>
          </cell>
          <cell r="C265" t="str">
            <v>un</v>
          </cell>
          <cell r="D265">
            <v>1590.4</v>
          </cell>
        </row>
        <row r="266">
          <cell r="A266" t="str">
            <v>74124/001</v>
          </cell>
          <cell r="B266" t="str">
            <v>Poço visita ag pluv:conc arm 1x1x1,40m coletor d=40 a 50cm parede e=15cm base conc fck=10mpa revest c/arg cim/areia 1:4 degraus ff incl forn todos materiais</v>
          </cell>
          <cell r="C266" t="str">
            <v>un</v>
          </cell>
          <cell r="D266">
            <v>1717.36</v>
          </cell>
        </row>
        <row r="267">
          <cell r="A267" t="str">
            <v>74124/002</v>
          </cell>
          <cell r="B267" t="str">
            <v>Poço visita ag pluv:conc arm 1,10x1,10x1,40m coletor d=60cm parede e=15cm base conc fck=10mpa revest c/arg cim/areia 1:4 degraus ff incl forn todos materiais</v>
          </cell>
          <cell r="C267" t="str">
            <v>un</v>
          </cell>
          <cell r="D267">
            <v>1980.95</v>
          </cell>
        </row>
        <row r="268">
          <cell r="A268" t="str">
            <v>74124/003</v>
          </cell>
          <cell r="B268" t="str">
            <v>Poço visita ag pluv:conc arm 1,20x1,20x1,40m coletor d=70cm parede e=15cm base conc fck=10mpa revest c/arg cim/areia 1:4 degraus ff incl forn todos materiais</v>
          </cell>
          <cell r="C268" t="str">
            <v>un</v>
          </cell>
          <cell r="D268">
            <v>2146.83</v>
          </cell>
        </row>
        <row r="269">
          <cell r="A269" t="str">
            <v>74124/004</v>
          </cell>
          <cell r="B269" t="str">
            <v>Poço visita ag pluv:conc arm 1,30x1,30x1,40m coletor d=80cm parede e=15cm base conc fck=10mpa revest c/arg cim/areia 1:4 degraus ff incl forn todos materiais</v>
          </cell>
          <cell r="C269" t="str">
            <v>un</v>
          </cell>
          <cell r="D269">
            <v>2443.36</v>
          </cell>
        </row>
        <row r="270">
          <cell r="A270" t="str">
            <v>74124/005</v>
          </cell>
          <cell r="B270" t="str">
            <v>Poço visita concreto armado p/ag pluv 1,40x1,40x1,50m coletor d=90cm parede e=15cm base concreto fck=10mpa revestido c/arg cim/areia 1:4 degraus ff incl forn todos materiais</v>
          </cell>
          <cell r="C270" t="str">
            <v>un</v>
          </cell>
          <cell r="D270">
            <v>2835.22</v>
          </cell>
        </row>
        <row r="271">
          <cell r="A271" t="str">
            <v>5970</v>
          </cell>
          <cell r="B271" t="str">
            <v>Forma tábua para concreto em fundação, c/ reaproveitamento 2x.</v>
          </cell>
          <cell r="C271" t="str">
            <v>m²</v>
          </cell>
          <cell r="D271">
            <v>42.1</v>
          </cell>
        </row>
        <row r="272">
          <cell r="A272" t="str">
            <v>68328</v>
          </cell>
          <cell r="B272" t="str">
            <v>Junta de dilatação com isopor 10 mm</v>
          </cell>
          <cell r="C272" t="str">
            <v>m²</v>
          </cell>
          <cell r="D272">
            <v>15.31</v>
          </cell>
        </row>
        <row r="273">
          <cell r="A273" t="str">
            <v>7045</v>
          </cell>
          <cell r="B273" t="str">
            <v>Motobomba trash (para água suja) auto escorvante, motor gasolina de 6,41 hp, diâmetros de sucção x recalque: 3 x 3, hm/q = 10 mca / 60 m³/h a 23 mca / 0 m³/h - juros. af_10/2014</v>
          </cell>
          <cell r="C273" t="str">
            <v>h</v>
          </cell>
          <cell r="D273">
            <v>0.04</v>
          </cell>
        </row>
        <row r="274">
          <cell r="A274" t="str">
            <v>40780</v>
          </cell>
          <cell r="B274" t="str">
            <v>Regularização de superfície de conc. aparente</v>
          </cell>
          <cell r="C274" t="str">
            <v>m²</v>
          </cell>
          <cell r="D274">
            <v>6.78</v>
          </cell>
        </row>
        <row r="275">
          <cell r="A275" t="str">
            <v>73846/001</v>
          </cell>
          <cell r="B275" t="str">
            <v>Muro de arrimo celular peças pré-moldadas concreto excl formas incl confecção das peças montagem e compactação do solo de enchimento.</v>
          </cell>
          <cell r="C275" t="str">
            <v>m³</v>
          </cell>
          <cell r="D275">
            <v>225.97</v>
          </cell>
        </row>
        <row r="276">
          <cell r="A276" t="str">
            <v>73846/002</v>
          </cell>
          <cell r="B276" t="str">
            <v>Muro de arrimo celular peças pré-moldadas concreto excl matériais e formas incl confecção peças montagem e compactação do solo(enchimento)</v>
          </cell>
          <cell r="C276" t="str">
            <v>m³</v>
          </cell>
          <cell r="D276">
            <v>89.6</v>
          </cell>
        </row>
        <row r="277">
          <cell r="A277" t="str">
            <v>73972/001</v>
          </cell>
          <cell r="B277" t="str">
            <v>Concreto fck=25mpa, virado em betoneira, sem lançamento</v>
          </cell>
          <cell r="C277" t="str">
            <v>m³</v>
          </cell>
          <cell r="D277">
            <v>343.2</v>
          </cell>
        </row>
        <row r="278">
          <cell r="A278" t="str">
            <v>73972/002</v>
          </cell>
          <cell r="B278" t="str">
            <v>Concreto fck=20mpa, virado em betoneira, sem lançamento</v>
          </cell>
          <cell r="C278" t="str">
            <v>m³</v>
          </cell>
          <cell r="D278">
            <v>329.81</v>
          </cell>
        </row>
        <row r="279">
          <cell r="A279" t="str">
            <v>73983/001</v>
          </cell>
          <cell r="B279" t="str">
            <v>Concreto fck=15mpa, virado em betoneira, sem lançamento, com impermeabilizante</v>
          </cell>
          <cell r="C279" t="str">
            <v>m³</v>
          </cell>
          <cell r="D279">
            <v>330.52</v>
          </cell>
        </row>
        <row r="280">
          <cell r="A280" t="str">
            <v>74004/003</v>
          </cell>
          <cell r="B280" t="str">
            <v>Concreto grout, preparado no local, lançado e adensado</v>
          </cell>
          <cell r="C280" t="str">
            <v>m³</v>
          </cell>
          <cell r="D280">
            <v>408.72</v>
          </cell>
        </row>
        <row r="281">
          <cell r="A281" t="str">
            <v>74115/001</v>
          </cell>
          <cell r="B281" t="str">
            <v>Execução de lastro em concreto (1:2,5:6), preparo manual</v>
          </cell>
          <cell r="C281" t="str">
            <v>m³</v>
          </cell>
          <cell r="D281">
            <v>308.62</v>
          </cell>
        </row>
        <row r="282">
          <cell r="A282" t="str">
            <v>72085</v>
          </cell>
          <cell r="B282" t="str">
            <v>Recolocação de ripas em madeiramento de telhado, considerando reaproveitamento de material</v>
          </cell>
          <cell r="C282" t="str">
            <v>m</v>
          </cell>
          <cell r="D282">
            <v>1.28</v>
          </cell>
        </row>
        <row r="283">
          <cell r="A283" t="str">
            <v>72086</v>
          </cell>
          <cell r="B283" t="str">
            <v>Recolocação de madeiramento do telhado - caibros, considerando reaprov eitamento de material</v>
          </cell>
          <cell r="C283" t="str">
            <v>m</v>
          </cell>
          <cell r="D283">
            <v>3.9</v>
          </cell>
        </row>
        <row r="284">
          <cell r="A284" t="str">
            <v>72088</v>
          </cell>
          <cell r="B284" t="str">
            <v>Recolocação de ferragens em madeiramento de telhado, considerando reaproveitamento de material</v>
          </cell>
          <cell r="C284" t="str">
            <v>un</v>
          </cell>
          <cell r="D284">
            <v>7.64</v>
          </cell>
        </row>
        <row r="285">
          <cell r="A285" t="str">
            <v>72089</v>
          </cell>
          <cell r="B285" t="str">
            <v>Recolocação de telhas cerâmicas tipo francesa, considerando reaproveitamento de material</v>
          </cell>
          <cell r="C285" t="str">
            <v>m²</v>
          </cell>
          <cell r="D285">
            <v>7.46</v>
          </cell>
        </row>
        <row r="286">
          <cell r="A286" t="str">
            <v>72091</v>
          </cell>
          <cell r="B286" t="str">
            <v>Recolocação de telhas cerâmicas tipo plan, considerando reaproveitamento de material</v>
          </cell>
          <cell r="C286" t="str">
            <v>m²</v>
          </cell>
          <cell r="D286">
            <v>26.74</v>
          </cell>
        </row>
        <row r="287">
          <cell r="A287" t="str">
            <v>72101</v>
          </cell>
          <cell r="B287" t="str">
            <v>Revisao geral de telhados de telhas cerâmicas</v>
          </cell>
          <cell r="C287" t="str">
            <v>m²</v>
          </cell>
          <cell r="D287">
            <v>4.71</v>
          </cell>
        </row>
        <row r="288">
          <cell r="A288" t="str">
            <v>72103</v>
          </cell>
          <cell r="B288" t="str">
            <v>Recolocação de cumeeiras cerâmicas com argamassa traço 1:2:8 (cimento, cal e areia), considerando aproveitamento do material</v>
          </cell>
          <cell r="C288" t="str">
            <v>m</v>
          </cell>
          <cell r="D288">
            <v>13.39</v>
          </cell>
        </row>
        <row r="289">
          <cell r="A289" t="str">
            <v>73938/001</v>
          </cell>
          <cell r="B289" t="str">
            <v>Cobertura em telha cerâmica tipo colonial, com argamassa traço 1:3 (cimento e areia)</v>
          </cell>
          <cell r="C289" t="str">
            <v>m²</v>
          </cell>
          <cell r="D289">
            <v>66.97</v>
          </cell>
        </row>
        <row r="290">
          <cell r="A290" t="str">
            <v>73938/002</v>
          </cell>
          <cell r="B290" t="str">
            <v>Cobertura em telha cerâmica tipo plan, excluindo madeiramento</v>
          </cell>
          <cell r="C290" t="str">
            <v>m²</v>
          </cell>
          <cell r="D290">
            <v>49.1</v>
          </cell>
        </row>
        <row r="291">
          <cell r="A291" t="str">
            <v>73938/003</v>
          </cell>
          <cell r="B291" t="str">
            <v>Cobertura em telha cerâmica tipo francesa ou marselha, excluindo madeiramento</v>
          </cell>
          <cell r="C291" t="str">
            <v>m²</v>
          </cell>
          <cell r="D291">
            <v>42.27</v>
          </cell>
        </row>
        <row r="292">
          <cell r="A292" t="str">
            <v>73938/004</v>
          </cell>
          <cell r="B292" t="str">
            <v>Cobertura em telha cerâmica tipo canal, com argamassa traço 1:3 (cimento e areia) e arame recozido</v>
          </cell>
          <cell r="C292" t="str">
            <v>m²</v>
          </cell>
          <cell r="D292">
            <v>66.97</v>
          </cell>
        </row>
        <row r="293">
          <cell r="A293" t="str">
            <v>73938/005</v>
          </cell>
          <cell r="B293" t="str">
            <v>Cobertura em telha cerâmica tipo paulista, com argamassa traço 1:3 (cimento e areia) e arame recozido</v>
          </cell>
          <cell r="C293" t="str">
            <v>m²</v>
          </cell>
          <cell r="D293">
            <v>130.97999999999999</v>
          </cell>
        </row>
        <row r="294">
          <cell r="A294" t="str">
            <v>73938/006</v>
          </cell>
          <cell r="B294" t="str">
            <v>Cordão de arremate em beirais com telha cerâmica embocada traço 1:2:8 (cimento, cal e areia)</v>
          </cell>
          <cell r="C294" t="str">
            <v>m</v>
          </cell>
          <cell r="D294">
            <v>16.34</v>
          </cell>
        </row>
        <row r="295">
          <cell r="A295" t="str">
            <v>73938/007</v>
          </cell>
          <cell r="B295" t="str">
            <v>Embocamento de última fiada de telha plan, colonial ou paulista, com argamassa traço 1:2:8 (cimento, cal e areia)</v>
          </cell>
          <cell r="C295" t="str">
            <v>m</v>
          </cell>
          <cell r="D295">
            <v>8.39</v>
          </cell>
        </row>
        <row r="296">
          <cell r="A296" t="str">
            <v>72092</v>
          </cell>
          <cell r="B296" t="str">
            <v>Recolocação de telhas onduladas com massa para vedação, considerando reaproveitamento de material</v>
          </cell>
          <cell r="C296" t="str">
            <v>m²</v>
          </cell>
          <cell r="D296">
            <v>7.44</v>
          </cell>
        </row>
        <row r="297">
          <cell r="A297" t="str">
            <v>72093</v>
          </cell>
          <cell r="B297" t="str">
            <v>Recolocação de telha de fibrocimento estrutural largura útil 49cm ou 4 4cm, considerando o reaproveitamento do material a exceção do conjunto de arruelas de vedação</v>
          </cell>
          <cell r="C297" t="str">
            <v>m²</v>
          </cell>
          <cell r="D297">
            <v>7.37</v>
          </cell>
        </row>
        <row r="298">
          <cell r="A298" t="str">
            <v>72094</v>
          </cell>
          <cell r="B298" t="str">
            <v>Recolocação de telha de fibrocimento estrutural largura útil 90cm, considerando o reaproveitamento do material a exceção do conjunto de arruelas de vedação</v>
          </cell>
          <cell r="C298" t="str">
            <v>m²</v>
          </cell>
          <cell r="D298">
            <v>7.28</v>
          </cell>
        </row>
        <row r="299">
          <cell r="A299" t="str">
            <v>73633</v>
          </cell>
          <cell r="B299" t="str">
            <v>Cobertura com telha de fibrocimento estrutural largura útil 90cm, incluso acessórios de fixação e vedação</v>
          </cell>
          <cell r="C299" t="str">
            <v>m²</v>
          </cell>
          <cell r="D299">
            <v>72.400000000000006</v>
          </cell>
        </row>
        <row r="300">
          <cell r="A300" t="str">
            <v>73634</v>
          </cell>
          <cell r="B300" t="str">
            <v>Cobertura com telha de fibrocimento estrutural largura útil 49cm ou 44 cm, incluso acessórios de fixação e vedação, excluindo madeiramento</v>
          </cell>
          <cell r="C300" t="str">
            <v>m²</v>
          </cell>
          <cell r="D300">
            <v>88.01</v>
          </cell>
        </row>
        <row r="301">
          <cell r="A301" t="str">
            <v>74088/001</v>
          </cell>
          <cell r="B301" t="str">
            <v>Telhamento com telha de fibrocimento ondulada, espessura 6mm, incluso juntas de vedação e acessórios de fixação, excluindo madeiramento</v>
          </cell>
          <cell r="C301" t="str">
            <v>m²</v>
          </cell>
          <cell r="D301">
            <v>28.85</v>
          </cell>
        </row>
        <row r="302">
          <cell r="A302" t="str">
            <v>73866/001</v>
          </cell>
          <cell r="B302" t="str">
            <v>Estrutura para cobertura tipo fink, em alumínio anodizado, vão de 20m, espaçamento das tesouras de 5m até 6,5m</v>
          </cell>
          <cell r="C302" t="str">
            <v>m²</v>
          </cell>
          <cell r="D302">
            <v>623.45000000000005</v>
          </cell>
        </row>
        <row r="303">
          <cell r="A303" t="str">
            <v>73866/002</v>
          </cell>
          <cell r="B303" t="str">
            <v>Estrutura para cobertura tipo fink, em alumínio anodizado, vão de 30m, espaçamento das tesouras de 5m até 6,5m</v>
          </cell>
          <cell r="C303" t="str">
            <v>m²</v>
          </cell>
          <cell r="D303">
            <v>654.45000000000005</v>
          </cell>
        </row>
        <row r="304">
          <cell r="A304" t="str">
            <v>73866/003</v>
          </cell>
          <cell r="B304" t="str">
            <v>Estrutura para cobertura tipo fink, em alumínio anodizado, vão de 40m, espaçamento das tesouras de 5m até 6,5m</v>
          </cell>
          <cell r="C304" t="str">
            <v>m²</v>
          </cell>
          <cell r="D304">
            <v>684.43</v>
          </cell>
        </row>
        <row r="305">
          <cell r="A305" t="str">
            <v>73866/004</v>
          </cell>
          <cell r="B305" t="str">
            <v>Estrutura para cobertura em arco, em alumínio anodizado, vão de 20m, espaçamento de 5m até 6,5m</v>
          </cell>
          <cell r="C305" t="str">
            <v>m²</v>
          </cell>
          <cell r="D305">
            <v>570.82000000000005</v>
          </cell>
        </row>
        <row r="306">
          <cell r="A306" t="str">
            <v>73866/005</v>
          </cell>
          <cell r="B306" t="str">
            <v>Estrutura para cobertura em arco, em alumínio anodizado, vão de 30m, espaçamento de 5m até 6,5m</v>
          </cell>
          <cell r="C306" t="str">
            <v>m²</v>
          </cell>
          <cell r="D306">
            <v>606.99</v>
          </cell>
        </row>
        <row r="307">
          <cell r="A307" t="str">
            <v>73866/006</v>
          </cell>
          <cell r="B307" t="str">
            <v>Estrutura para cobertura em arco, em alumínio anodizado, vão de 40m, espaçamento de 5m até 6,5m</v>
          </cell>
          <cell r="C307" t="str">
            <v>m²</v>
          </cell>
          <cell r="D307">
            <v>636.89</v>
          </cell>
        </row>
        <row r="308">
          <cell r="A308" t="str">
            <v>73866/007</v>
          </cell>
          <cell r="B308" t="str">
            <v>Estrutura para cobertura tipo shed, em alumínio anodizado, vão de 20m, espaçamento das tesouras de 5m até 6,5m</v>
          </cell>
          <cell r="C308" t="str">
            <v>m²</v>
          </cell>
          <cell r="D308">
            <v>680.26</v>
          </cell>
        </row>
        <row r="309">
          <cell r="A309" t="str">
            <v>73866/008</v>
          </cell>
          <cell r="B309" t="str">
            <v>Estrutura para cobertura tipo shed, em alumínio anodizado, vão de 30m, espaçamento das tesouras de 5m até 6,5m</v>
          </cell>
          <cell r="C309" t="str">
            <v>m²</v>
          </cell>
          <cell r="D309">
            <v>823.5</v>
          </cell>
        </row>
        <row r="310">
          <cell r="A310" t="str">
            <v>73866/009</v>
          </cell>
          <cell r="B310" t="str">
            <v>Estrutura para cobertura tipo shed, em alumínio anodizado, vão de 40m, espaçamento das tesouras de 5m até 6,5m</v>
          </cell>
          <cell r="C310" t="str">
            <v>m²</v>
          </cell>
          <cell r="D310">
            <v>854.14</v>
          </cell>
        </row>
        <row r="311">
          <cell r="A311" t="str">
            <v>73867/001</v>
          </cell>
          <cell r="B311" t="str">
            <v>Estrutura tipo espacial em alumínio anodizado, vão de 20m</v>
          </cell>
          <cell r="C311" t="str">
            <v>m²</v>
          </cell>
          <cell r="D311">
            <v>267.86</v>
          </cell>
        </row>
        <row r="312">
          <cell r="A312" t="str">
            <v>74027/004</v>
          </cell>
          <cell r="B312" t="str">
            <v>Grupo gerador 150/170 kva motor diesel - material na operação</v>
          </cell>
          <cell r="C312" t="str">
            <v>h</v>
          </cell>
          <cell r="D312">
            <v>98.88</v>
          </cell>
        </row>
        <row r="313">
          <cell r="A313" t="str">
            <v>72311</v>
          </cell>
          <cell r="B313" t="str">
            <v>Eletroduto de aço galvanizado eletrolítico dn 50mm (2), tipo semi-pesado, inclusive conexões - fornecimento e instalação</v>
          </cell>
          <cell r="C313" t="str">
            <v>m</v>
          </cell>
          <cell r="D313">
            <v>31.24</v>
          </cell>
        </row>
        <row r="314">
          <cell r="A314" t="str">
            <v>72312</v>
          </cell>
          <cell r="B314" t="str">
            <v>Eletroduto de aço galvanizado eletrolítico dn 62mm (2 1/2"), tipo semi-pesado, inclusive conexões - fornecimento e instalação</v>
          </cell>
          <cell r="C314" t="str">
            <v>m</v>
          </cell>
          <cell r="D314">
            <v>42.92</v>
          </cell>
        </row>
        <row r="315">
          <cell r="A315" t="str">
            <v>72316</v>
          </cell>
          <cell r="B315" t="str">
            <v>Eletroduto de aço galvanizado eletrolítico dn 75mm (3"), tipo semi-pesado, inclusive conexões - fornecimento e instalação</v>
          </cell>
          <cell r="C315" t="str">
            <v>m</v>
          </cell>
          <cell r="D315">
            <v>49.17</v>
          </cell>
        </row>
        <row r="316">
          <cell r="A316" t="str">
            <v>73627</v>
          </cell>
          <cell r="B316" t="str">
            <v>Eletroduto de aço galvanizado eletrolítico dn 16mm (1/2"), tipo leve, inclusive conexões - fornecimento e instalação</v>
          </cell>
          <cell r="C316" t="str">
            <v>m</v>
          </cell>
          <cell r="D316">
            <v>15.98</v>
          </cell>
        </row>
        <row r="317">
          <cell r="A317" t="str">
            <v>73798/001</v>
          </cell>
          <cell r="B317" t="str">
            <v>Duto espiral flexível singelo pead d=50mm(2") revestido com pvc com fio guia de aço galvanizado, lançado direto no solo, incl conexões</v>
          </cell>
          <cell r="C317" t="str">
            <v>m</v>
          </cell>
          <cell r="D317">
            <v>22.07</v>
          </cell>
        </row>
        <row r="318">
          <cell r="A318" t="str">
            <v>7011</v>
          </cell>
          <cell r="B318" t="str">
            <v>Escavação e acerto manual na faixa de 0,45m de largura p/ execução de meio-fio e sarjeta conjugados</v>
          </cell>
          <cell r="C318" t="str">
            <v>m</v>
          </cell>
          <cell r="D318">
            <v>4.1399999999999997</v>
          </cell>
        </row>
        <row r="319">
          <cell r="A319" t="str">
            <v>72838</v>
          </cell>
          <cell r="B319" t="str">
            <v>Transporte comercial com caminhão carroceria 9 t, rodovia em leito natural</v>
          </cell>
          <cell r="C319" t="str">
            <v>t.km</v>
          </cell>
          <cell r="D319">
            <v>0.72</v>
          </cell>
        </row>
        <row r="320">
          <cell r="A320" t="str">
            <v>72839</v>
          </cell>
          <cell r="B320" t="str">
            <v>Transporte comercial com caminhão carroceria 9 t, rodovia com revestimento primário</v>
          </cell>
          <cell r="C320" t="str">
            <v>t.km</v>
          </cell>
          <cell r="D320">
            <v>0.57999999999999996</v>
          </cell>
        </row>
        <row r="321">
          <cell r="A321" t="str">
            <v>72840</v>
          </cell>
          <cell r="B321" t="str">
            <v>Transporte comercial com caminhão carroceria 9 t, rodovia pavimentada</v>
          </cell>
          <cell r="C321" t="str">
            <v>t.km</v>
          </cell>
          <cell r="D321">
            <v>0.48</v>
          </cell>
        </row>
        <row r="322">
          <cell r="A322" t="str">
            <v>72841</v>
          </cell>
          <cell r="B322" t="str">
            <v>Transporte comercial com caminhão basculante 6 m3, rodovia em leito natural</v>
          </cell>
          <cell r="C322" t="str">
            <v>t.km</v>
          </cell>
          <cell r="D322">
            <v>0.91</v>
          </cell>
        </row>
        <row r="323">
          <cell r="A323" t="str">
            <v>72842</v>
          </cell>
          <cell r="B323" t="str">
            <v>Transporte comercial com caminhão basculante 6 m3, rodovia com revestimento primário</v>
          </cell>
          <cell r="C323" t="str">
            <v>t.km</v>
          </cell>
          <cell r="D323">
            <v>0.73</v>
          </cell>
        </row>
        <row r="324">
          <cell r="A324" t="str">
            <v>72843</v>
          </cell>
          <cell r="B324" t="str">
            <v>Transporte comercial com caminhão basculante 6 m3, rodovia pavimentada</v>
          </cell>
          <cell r="C324" t="str">
            <v>t.km</v>
          </cell>
          <cell r="D324">
            <v>0.61</v>
          </cell>
        </row>
        <row r="325">
          <cell r="A325" t="str">
            <v>72844</v>
          </cell>
          <cell r="B325" t="str">
            <v>Carga, manobras e descarga de areia, brita, pedra de mão e solos com caminhão basculante 6 m3 (descarga livre)</v>
          </cell>
          <cell r="C325" t="str">
            <v>ton</v>
          </cell>
          <cell r="D325">
            <v>0.63</v>
          </cell>
        </row>
        <row r="326">
          <cell r="A326" t="str">
            <v>72845</v>
          </cell>
          <cell r="B326" t="str">
            <v>Carga, manobras e descarga de brita para tratamentos superficiais, com caminhão basculante 6 m3</v>
          </cell>
          <cell r="C326" t="str">
            <v>ton</v>
          </cell>
          <cell r="D326">
            <v>3.82</v>
          </cell>
        </row>
        <row r="327">
          <cell r="A327" t="str">
            <v>72846</v>
          </cell>
          <cell r="B327" t="str">
            <v>Carga, manobras e descarga de mistura betuminosa a quente, com caminha o basculante 6 m3</v>
          </cell>
          <cell r="C327" t="str">
            <v>ton</v>
          </cell>
          <cell r="D327">
            <v>3.15</v>
          </cell>
        </row>
        <row r="328">
          <cell r="A328" t="str">
            <v>72847</v>
          </cell>
          <cell r="B328" t="str">
            <v>Carga, manobras e descarga de mistura betuminosa a frio, com caminhão basculante 6 m3</v>
          </cell>
          <cell r="C328" t="str">
            <v>ton</v>
          </cell>
          <cell r="D328">
            <v>6.8</v>
          </cell>
        </row>
        <row r="329">
          <cell r="A329" t="str">
            <v>72848</v>
          </cell>
          <cell r="B329" t="str">
            <v>Carga, manobras e descarga de brita para base de macadame, com caminha o basculante 6 m3</v>
          </cell>
          <cell r="C329" t="str">
            <v>ton</v>
          </cell>
          <cell r="D329">
            <v>1.7</v>
          </cell>
        </row>
        <row r="330">
          <cell r="A330" t="str">
            <v>72849</v>
          </cell>
          <cell r="B330" t="str">
            <v>Carga, manobras e descarga de misturas de solos e agregados (bases est abilizadas em usina) com caminhão basculante 6 m3</v>
          </cell>
          <cell r="C330" t="str">
            <v>ton</v>
          </cell>
          <cell r="D330">
            <v>2.17</v>
          </cell>
        </row>
        <row r="331">
          <cell r="A331" t="str">
            <v>72850</v>
          </cell>
          <cell r="B331" t="str">
            <v>Carga, manobras e descarga de materiais diversos, com caminhão carroce ria 9t (carga e descarga manuais)</v>
          </cell>
          <cell r="C331" t="str">
            <v>ton</v>
          </cell>
          <cell r="D331">
            <v>9.09</v>
          </cell>
        </row>
        <row r="332">
          <cell r="A332" t="str">
            <v>72851</v>
          </cell>
          <cell r="B332" t="str">
            <v>Transporte local com caminhão basculante 6 m3, rodovia em leito natura l, dmt até 200 m</v>
          </cell>
          <cell r="C332" t="str">
            <v>m³</v>
          </cell>
          <cell r="D332">
            <v>3.1</v>
          </cell>
        </row>
        <row r="333">
          <cell r="A333" t="str">
            <v>72852</v>
          </cell>
          <cell r="B333" t="str">
            <v>Transporte local com caminhão basculante 6 m3, rodovia em leito natura l, dmt 200 a 400 m</v>
          </cell>
          <cell r="C333" t="str">
            <v>m³</v>
          </cell>
          <cell r="D333">
            <v>3.18</v>
          </cell>
        </row>
        <row r="334">
          <cell r="A334" t="str">
            <v>72853</v>
          </cell>
          <cell r="B334" t="str">
            <v>Transporte local com caminhão basculante 6 m3, rodovia em leito natura l, dmt 400 a 600 m</v>
          </cell>
          <cell r="C334" t="str">
            <v>m³</v>
          </cell>
          <cell r="D334">
            <v>3.26</v>
          </cell>
        </row>
        <row r="335">
          <cell r="A335" t="str">
            <v>72854</v>
          </cell>
          <cell r="B335" t="str">
            <v>Transporte local com caminhão basculante 6 m3, rodovia em leito natura l, dmt 600 a 800 m</v>
          </cell>
          <cell r="C335" t="str">
            <v>m³</v>
          </cell>
          <cell r="D335">
            <v>3.36</v>
          </cell>
        </row>
        <row r="336">
          <cell r="A336" t="str">
            <v>72855</v>
          </cell>
          <cell r="B336" t="str">
            <v>Transporte local com caminhão basculante 6 m3, rodovia em leito natura l, dmt 800 a 1.000 m</v>
          </cell>
          <cell r="C336" t="str">
            <v>m³</v>
          </cell>
          <cell r="D336">
            <v>3.45</v>
          </cell>
        </row>
        <row r="337">
          <cell r="A337" t="str">
            <v>72856</v>
          </cell>
          <cell r="B337" t="str">
            <v>Transporte local com caminhão basculante 6 m3, rodovia em leito natural</v>
          </cell>
          <cell r="C337" t="str">
            <v>m³.km</v>
          </cell>
          <cell r="D337">
            <v>1.51</v>
          </cell>
        </row>
        <row r="338">
          <cell r="A338" t="str">
            <v>72857</v>
          </cell>
          <cell r="B338" t="str">
            <v>Transporte local com caminhão basculante 6 m3, rodovia com revestimento primário, dmt até 200 m</v>
          </cell>
          <cell r="C338" t="str">
            <v>m³</v>
          </cell>
          <cell r="D338">
            <v>2.76</v>
          </cell>
        </row>
        <row r="339">
          <cell r="A339" t="str">
            <v>72858</v>
          </cell>
          <cell r="B339" t="str">
            <v>Transporte local com caminhão basculante 6 m3, rodovia com revestimento primário, dmt 200 a 400 m</v>
          </cell>
          <cell r="C339" t="str">
            <v>m³</v>
          </cell>
          <cell r="D339">
            <v>2.83</v>
          </cell>
        </row>
        <row r="340">
          <cell r="A340" t="str">
            <v>72859</v>
          </cell>
          <cell r="B340" t="str">
            <v>Transporte local com caminhão basculante 6 m3, rodovia com revestimento primário, dmt 400 a 600 m</v>
          </cell>
          <cell r="C340" t="str">
            <v>m³</v>
          </cell>
          <cell r="D340">
            <v>2.91</v>
          </cell>
        </row>
        <row r="341">
          <cell r="A341" t="str">
            <v>72860</v>
          </cell>
          <cell r="B341" t="str">
            <v>Transporte local com caminhão basculante 6 m3, rodovia com revestimento primário, dmt 600 a 800 m</v>
          </cell>
          <cell r="C341" t="str">
            <v>m³</v>
          </cell>
          <cell r="D341">
            <v>2.99</v>
          </cell>
        </row>
        <row r="342">
          <cell r="A342" t="str">
            <v>72874</v>
          </cell>
          <cell r="B342" t="str">
            <v>Transporte local com caminhão basculante 6 m3, rodovia com revestimento primário, dmt 800 a 1.000 m</v>
          </cell>
          <cell r="C342" t="str">
            <v>m³</v>
          </cell>
          <cell r="D342">
            <v>3.07</v>
          </cell>
        </row>
        <row r="343">
          <cell r="A343" t="str">
            <v>72875</v>
          </cell>
          <cell r="B343" t="str">
            <v>Transporte local com caminhão basculante 6 m3, rodovia com revestimento primário</v>
          </cell>
          <cell r="C343" t="str">
            <v>m³.km</v>
          </cell>
          <cell r="D343">
            <v>1.34</v>
          </cell>
        </row>
        <row r="344">
          <cell r="A344" t="str">
            <v>72876</v>
          </cell>
          <cell r="B344" t="str">
            <v>Transporte local com caminhão basculante 6 m3, rodovia pavimentada, dmt até 200 m</v>
          </cell>
          <cell r="C344" t="str">
            <v>m³</v>
          </cell>
          <cell r="D344">
            <v>2.4700000000000002</v>
          </cell>
        </row>
        <row r="345">
          <cell r="A345" t="str">
            <v>72877</v>
          </cell>
          <cell r="B345" t="str">
            <v>Transporte local com caminhão basculante 6 m3, rodovia pavimentada, dmt 200 a 400 m</v>
          </cell>
          <cell r="C345" t="str">
            <v>m³</v>
          </cell>
          <cell r="D345">
            <v>2.54</v>
          </cell>
        </row>
        <row r="346">
          <cell r="A346" t="str">
            <v>72878</v>
          </cell>
          <cell r="B346" t="str">
            <v>Transporte local com caminhão basculante 6 m3, rodovia pavimentada, dmt 400 a 600 m</v>
          </cell>
          <cell r="C346" t="str">
            <v>m³</v>
          </cell>
          <cell r="D346">
            <v>2.61</v>
          </cell>
        </row>
        <row r="347">
          <cell r="A347" t="str">
            <v>72879</v>
          </cell>
          <cell r="B347" t="str">
            <v>Transporte local com caminhão basculante 6 m3, rodovia pavimentada, dmt 600 a 800 m</v>
          </cell>
          <cell r="C347" t="str">
            <v>m³</v>
          </cell>
          <cell r="D347">
            <v>2.69</v>
          </cell>
        </row>
        <row r="348">
          <cell r="A348" t="str">
            <v>72880</v>
          </cell>
          <cell r="B348" t="str">
            <v>Transporte local com caminhão basculante 6 m3, rodovia pavimentada, dmt 800 a 1.000 m</v>
          </cell>
          <cell r="C348" t="str">
            <v>m³</v>
          </cell>
          <cell r="D348">
            <v>2.76</v>
          </cell>
        </row>
        <row r="349">
          <cell r="A349" t="str">
            <v>72881</v>
          </cell>
          <cell r="B349" t="str">
            <v>Transporte local com caminhão basculante 6 m3, rodovia pavimentada ( para distâncias superiores a 4 km )</v>
          </cell>
          <cell r="C349" t="str">
            <v>m³.km</v>
          </cell>
          <cell r="D349">
            <v>1.21</v>
          </cell>
        </row>
        <row r="350">
          <cell r="A350" t="str">
            <v>72882</v>
          </cell>
          <cell r="B350" t="str">
            <v>Transporte comercial com caminhão carroceria 9 t, rodovia em leito natural</v>
          </cell>
          <cell r="C350" t="str">
            <v>m³.km</v>
          </cell>
          <cell r="D350">
            <v>1.07</v>
          </cell>
        </row>
        <row r="351">
          <cell r="A351" t="str">
            <v>72883</v>
          </cell>
          <cell r="B351" t="str">
            <v>Transporte comercial com caminhão carroceria 9 t, rodovia com revestimento primário</v>
          </cell>
          <cell r="C351" t="str">
            <v>m³.km</v>
          </cell>
          <cell r="D351">
            <v>0.86</v>
          </cell>
        </row>
        <row r="352">
          <cell r="A352" t="str">
            <v>72884</v>
          </cell>
          <cell r="B352" t="str">
            <v>Transporte comercial com caminhão carroceria 9 t, rodovia pavimentada</v>
          </cell>
          <cell r="C352" t="str">
            <v>m³.km</v>
          </cell>
          <cell r="D352">
            <v>0.72</v>
          </cell>
        </row>
        <row r="353">
          <cell r="A353" t="str">
            <v>72885</v>
          </cell>
          <cell r="B353" t="str">
            <v>Transporte comercial com caminhão basculante 6 m3, rodovia em leito natural</v>
          </cell>
          <cell r="C353" t="str">
            <v>m³.km</v>
          </cell>
          <cell r="D353">
            <v>1.36</v>
          </cell>
        </row>
        <row r="354">
          <cell r="A354" t="str">
            <v>72886</v>
          </cell>
          <cell r="B354" t="str">
            <v>Transporte comercial com caminhão basculante 6 m3, rodovia com revestimento primário</v>
          </cell>
          <cell r="C354" t="str">
            <v>m³.km</v>
          </cell>
          <cell r="D354">
            <v>1.08</v>
          </cell>
        </row>
        <row r="355">
          <cell r="A355" t="str">
            <v>72887</v>
          </cell>
          <cell r="B355" t="str">
            <v>Transporte comercial com caminhão basculante 6 m3, rodovia pavimentada</v>
          </cell>
          <cell r="C355" t="str">
            <v>m³.km</v>
          </cell>
          <cell r="D355">
            <v>0.91</v>
          </cell>
        </row>
        <row r="356">
          <cell r="A356" t="str">
            <v>72888</v>
          </cell>
          <cell r="B356" t="str">
            <v>Carga, manobras e descarga de areia, brita, pedra de mão e solos com caminhão basculante 6 m3 (descarga livre)</v>
          </cell>
          <cell r="C356" t="str">
            <v>m³</v>
          </cell>
          <cell r="D356">
            <v>0.95</v>
          </cell>
        </row>
        <row r="357">
          <cell r="A357" t="str">
            <v>72890</v>
          </cell>
          <cell r="B357" t="str">
            <v>Carga, manobras e descarga de brita para tratamentos superficiais, com caminhão basculante 6 m3, descarga em distribuidor</v>
          </cell>
          <cell r="C357" t="str">
            <v>m³</v>
          </cell>
          <cell r="D357">
            <v>5.74</v>
          </cell>
        </row>
        <row r="358">
          <cell r="A358" t="str">
            <v>72891</v>
          </cell>
          <cell r="B358" t="str">
            <v>Carga, manobras e descarga de mistura betuminosa a quente, com caminha o basculante 6 m3, descarga em vibro-acabadora</v>
          </cell>
          <cell r="C358" t="str">
            <v>m³</v>
          </cell>
          <cell r="D358">
            <v>4.7300000000000004</v>
          </cell>
        </row>
        <row r="359">
          <cell r="A359" t="str">
            <v>74028/001</v>
          </cell>
          <cell r="B359" t="str">
            <v>Grupo gerador 40 kva motor diesel - depreciação e juros</v>
          </cell>
          <cell r="C359" t="str">
            <v>h</v>
          </cell>
          <cell r="D359">
            <v>2.75</v>
          </cell>
        </row>
        <row r="360">
          <cell r="A360" t="str">
            <v>74028/002</v>
          </cell>
          <cell r="B360" t="str">
            <v>Grupo gerador 40 kva motor diesel - manutenção</v>
          </cell>
          <cell r="C360" t="str">
            <v>h</v>
          </cell>
          <cell r="D360">
            <v>0.97</v>
          </cell>
        </row>
        <row r="361">
          <cell r="A361" t="str">
            <v>74028/003</v>
          </cell>
          <cell r="B361" t="str">
            <v>Grupo gerador 40 kva motor diesel - material na operação</v>
          </cell>
          <cell r="C361" t="str">
            <v>h</v>
          </cell>
          <cell r="D361">
            <v>32.369999999999997</v>
          </cell>
        </row>
        <row r="362">
          <cell r="A362" t="str">
            <v>74028/004</v>
          </cell>
          <cell r="B362" t="str">
            <v>Grupo gerador 40 kva motor diesel - utilização operativa</v>
          </cell>
          <cell r="C362" t="str">
            <v>chp</v>
          </cell>
          <cell r="D362">
            <v>36.090000000000003</v>
          </cell>
        </row>
        <row r="363">
          <cell r="A363" t="str">
            <v>68069</v>
          </cell>
          <cell r="B363" t="str">
            <v>Haste copperweld 5/8 x 3,0m com conector</v>
          </cell>
          <cell r="C363" t="str">
            <v>un</v>
          </cell>
          <cell r="D363">
            <v>39.159999999999997</v>
          </cell>
        </row>
        <row r="364">
          <cell r="A364" t="str">
            <v>68070</v>
          </cell>
          <cell r="B364" t="str">
            <v>Para-raios tipo franklin - cabo e suporte isolador</v>
          </cell>
          <cell r="C364" t="str">
            <v>m</v>
          </cell>
          <cell r="D364">
            <v>40.6</v>
          </cell>
        </row>
        <row r="365">
          <cell r="A365" t="str">
            <v>72927</v>
          </cell>
          <cell r="B365" t="str">
            <v>Cordoalha de cobre nu, inclusive isoladores - 16,00 mm2 - fornecimento e instalação</v>
          </cell>
          <cell r="C365" t="str">
            <v>m</v>
          </cell>
          <cell r="D365">
            <v>25.63</v>
          </cell>
        </row>
        <row r="366">
          <cell r="A366" t="str">
            <v>72928</v>
          </cell>
          <cell r="B366" t="str">
            <v>Cordoalha de cobre nu, inclusive isoladores - 25,00 mm2 - fornecimento e instalação</v>
          </cell>
          <cell r="C366" t="str">
            <v>m</v>
          </cell>
          <cell r="D366">
            <v>29.1</v>
          </cell>
        </row>
        <row r="367">
          <cell r="A367" t="str">
            <v>72929</v>
          </cell>
          <cell r="B367" t="str">
            <v>Cordoalha de cobre nu, inclusive isoladores - 35,00 mm2 - fornecimento e instalação</v>
          </cell>
          <cell r="C367" t="str">
            <v>m</v>
          </cell>
          <cell r="D367">
            <v>33.619999999999997</v>
          </cell>
        </row>
        <row r="368">
          <cell r="A368" t="str">
            <v>72930</v>
          </cell>
          <cell r="B368" t="str">
            <v>Cordoalha de cobre nu, inclusive isoladores - 50,00 mm2 - fornecimento e instalação</v>
          </cell>
          <cell r="C368" t="str">
            <v>m</v>
          </cell>
          <cell r="D368">
            <v>41.19</v>
          </cell>
        </row>
        <row r="369">
          <cell r="A369" t="str">
            <v>72931</v>
          </cell>
          <cell r="B369" t="str">
            <v>Cordoalha de cobre nu, inclusive isoladores - 70,00 mm2 - fornecimento e instalação</v>
          </cell>
          <cell r="C369" t="str">
            <v>m</v>
          </cell>
          <cell r="D369">
            <v>49.13</v>
          </cell>
        </row>
        <row r="370">
          <cell r="A370" t="str">
            <v>72932</v>
          </cell>
          <cell r="B370" t="str">
            <v>Cordoalha de cobre nu, inclusive isoladores - 95,00 mm2 - fornecimento e instalação</v>
          </cell>
          <cell r="C370" t="str">
            <v>m</v>
          </cell>
          <cell r="D370">
            <v>59.73</v>
          </cell>
        </row>
        <row r="371">
          <cell r="A371" t="str">
            <v>9535</v>
          </cell>
          <cell r="B371" t="str">
            <v>Chuveiro elétrico comum corpo plástico tipo ducha, fornecimento e instalação</v>
          </cell>
          <cell r="C371" t="str">
            <v>un</v>
          </cell>
          <cell r="D371">
            <v>49.93</v>
          </cell>
        </row>
        <row r="372">
          <cell r="A372" t="str">
            <v>9540</v>
          </cell>
          <cell r="B372" t="str">
            <v>Entrada de energia elétrica aérea monofásica 50a com poste de concreto, inclusive cabeamento, caixa de proteção para medidor e aterramento.</v>
          </cell>
          <cell r="C372" t="str">
            <v>un</v>
          </cell>
          <cell r="D372">
            <v>839.17</v>
          </cell>
        </row>
        <row r="373">
          <cell r="A373" t="str">
            <v>41598</v>
          </cell>
          <cell r="B373" t="str">
            <v>Entrada provisória de energia elétrica aérea trifásica 40a em poste madeira</v>
          </cell>
          <cell r="C373" t="str">
            <v>un</v>
          </cell>
          <cell r="D373">
            <v>896.02</v>
          </cell>
        </row>
        <row r="374">
          <cell r="A374" t="str">
            <v>72315</v>
          </cell>
          <cell r="B374" t="str">
            <v>Terminal aéreo em aço galvanizado com base de fixação h = 30cm</v>
          </cell>
          <cell r="C374" t="str">
            <v>un</v>
          </cell>
          <cell r="D374">
            <v>20.53</v>
          </cell>
        </row>
        <row r="375">
          <cell r="A375" t="str">
            <v>73781/001</v>
          </cell>
          <cell r="B375" t="str">
            <v>Mufla terminal primaria unipolar uso interno para cabo 35/120mm2, isol acao 15/25kv em epr - borracha de silicone. fornecimento e instalação.</v>
          </cell>
          <cell r="C375" t="str">
            <v>un</v>
          </cell>
          <cell r="D375">
            <v>140.44</v>
          </cell>
        </row>
        <row r="376">
          <cell r="A376" t="str">
            <v>73781/002</v>
          </cell>
          <cell r="B376" t="str">
            <v>Isolador de pino tp hi-pot cilindrico classe 15kv. fornecimento e instalação.</v>
          </cell>
          <cell r="C376" t="str">
            <v>un</v>
          </cell>
          <cell r="D376">
            <v>23.58</v>
          </cell>
        </row>
        <row r="377">
          <cell r="A377" t="str">
            <v>73781/003</v>
          </cell>
          <cell r="B377" t="str">
            <v>Isolador de suspensão (disco) tp cavilha classe 15kv - 6'. fornecimento e instalação.</v>
          </cell>
          <cell r="C377" t="str">
            <v>un</v>
          </cell>
          <cell r="D377">
            <v>73.11</v>
          </cell>
        </row>
        <row r="378">
          <cell r="A378" t="str">
            <v>73782/002</v>
          </cell>
          <cell r="B378" t="str">
            <v>Terminal a pressão reforçado para conexão de cabo de cobre a barra, cabo 50 e 70mm2 - fornecimento e instalação</v>
          </cell>
          <cell r="C378" t="str">
            <v>un</v>
          </cell>
          <cell r="D378">
            <v>24.86</v>
          </cell>
        </row>
        <row r="379">
          <cell r="A379" t="str">
            <v>73782/003</v>
          </cell>
          <cell r="B379" t="str">
            <v>Terminal a pressão reforçado para conexão de cabo de cobre a barra, cabo 95 e 120mm2 - fornecimento e instalação</v>
          </cell>
          <cell r="C379" t="str">
            <v>un</v>
          </cell>
          <cell r="D379">
            <v>38.659999999999997</v>
          </cell>
        </row>
        <row r="380">
          <cell r="A380" t="str">
            <v>73782/004</v>
          </cell>
          <cell r="B380" t="str">
            <v>Terminal a pressão reforçado para conexão de cabo de cobre a barra, cabo 150 e 185mm2 - fornecimento e instalação</v>
          </cell>
          <cell r="C380" t="str">
            <v>un</v>
          </cell>
          <cell r="D380">
            <v>96.92</v>
          </cell>
        </row>
        <row r="381">
          <cell r="A381" t="str">
            <v>72322</v>
          </cell>
          <cell r="B381" t="str">
            <v>Chave seccionadora tripolar, abertura sob carga, com fusíveis nh - 100 a/250v - fornecimento e instalação</v>
          </cell>
          <cell r="C381" t="str">
            <v>un</v>
          </cell>
          <cell r="D381">
            <v>336.16</v>
          </cell>
        </row>
        <row r="382">
          <cell r="A382" t="str">
            <v>72326</v>
          </cell>
          <cell r="B382" t="str">
            <v>Chave seccionadora tripolar, abertura sob carga, com fusíveis nh - 200 a/250v</v>
          </cell>
          <cell r="C382" t="str">
            <v>un</v>
          </cell>
          <cell r="D382">
            <v>448.82</v>
          </cell>
        </row>
        <row r="383">
          <cell r="A383" t="str">
            <v>72327</v>
          </cell>
          <cell r="B383" t="str">
            <v>Fusível tipo "diazed", tipo rápido ou retardado - 2/25a - fornecimento e instalação</v>
          </cell>
          <cell r="C383" t="str">
            <v>un</v>
          </cell>
          <cell r="D383">
            <v>5.27</v>
          </cell>
        </row>
        <row r="384">
          <cell r="A384" t="str">
            <v>72328</v>
          </cell>
          <cell r="B384" t="str">
            <v>Fusível tipo "diazed", tipo rápido ou retardado - 35/63a - fornecimento e instalação</v>
          </cell>
          <cell r="C384" t="str">
            <v>un</v>
          </cell>
          <cell r="D384">
            <v>6.61</v>
          </cell>
        </row>
        <row r="385">
          <cell r="A385" t="str">
            <v>72330</v>
          </cell>
          <cell r="B385" t="str">
            <v>Fusível tipo nh 200a - tamanho 01 - fornecimento e instalação</v>
          </cell>
          <cell r="C385" t="str">
            <v>un</v>
          </cell>
          <cell r="D385">
            <v>35.74</v>
          </cell>
        </row>
        <row r="386">
          <cell r="A386" t="str">
            <v>72892</v>
          </cell>
          <cell r="B386" t="str">
            <v>Carga, manobras e descarga de de mistura betuminosa a frio, com caminhão basculante 6 m3, descarga em vibro-acabadora</v>
          </cell>
          <cell r="C386" t="str">
            <v>m³</v>
          </cell>
          <cell r="D386">
            <v>10.199999999999999</v>
          </cell>
        </row>
        <row r="387">
          <cell r="A387" t="str">
            <v>74138/001</v>
          </cell>
          <cell r="B387" t="str">
            <v>Concreto usinado bombeado fck=15mpa, inclusive lançamento e adensamento</v>
          </cell>
          <cell r="C387" t="str">
            <v>m³</v>
          </cell>
          <cell r="D387">
            <v>307.87</v>
          </cell>
        </row>
        <row r="388">
          <cell r="A388" t="str">
            <v>74157/004</v>
          </cell>
          <cell r="B388" t="str">
            <v>Lancamento/Aplicação manual de concreto em fundações</v>
          </cell>
          <cell r="C388" t="str">
            <v>m³</v>
          </cell>
          <cell r="D388">
            <v>75.48</v>
          </cell>
        </row>
        <row r="389">
          <cell r="A389" t="str">
            <v>74141/001</v>
          </cell>
          <cell r="B389" t="str">
            <v>Laje pre-mold beta 11 p/1kn/m2 vãos 4,40m/incl vigotas tijolos armadura negativa capeamento 3cm concreto 20mpa escoramento material e mão de obra.</v>
          </cell>
          <cell r="C389" t="str">
            <v>m²</v>
          </cell>
          <cell r="D389">
            <v>63.17</v>
          </cell>
        </row>
        <row r="390">
          <cell r="A390" t="str">
            <v>74202/001</v>
          </cell>
          <cell r="B390" t="str">
            <v>Laje pré-moldada p/forro, sobrecarga 100kg/m2, vãos até 3,50m/e=8cm, c /lajotas e cap.c/conc fck=20mpa, 3cm, inter-eixo 38cm, c/escoramento ( reapr.3x) e ferragem negativa</v>
          </cell>
          <cell r="C390" t="str">
            <v>m²</v>
          </cell>
          <cell r="D390">
            <v>54.25</v>
          </cell>
        </row>
        <row r="391">
          <cell r="A391" t="str">
            <v>74202/002</v>
          </cell>
          <cell r="B391" t="str">
            <v>Laje pré-moldada p/piso, sobrecarga 200kg/m2, vãos até 3,50m/e=8cm, c/ lajotas e cap.c/conc fck=20mpa, 4cm, inter-eixo 38cm, c/escoramento (r eapr.3x) e ferragem negativa</v>
          </cell>
          <cell r="C391" t="str">
            <v>m²</v>
          </cell>
          <cell r="D391">
            <v>61.13</v>
          </cell>
        </row>
        <row r="392">
          <cell r="A392" t="str">
            <v>6122</v>
          </cell>
          <cell r="B392" t="str">
            <v>Embasamento c/pedra argamassada utilizando arg.cim/areia 1:4</v>
          </cell>
          <cell r="C392" t="str">
            <v>m³</v>
          </cell>
          <cell r="D392">
            <v>293.91000000000003</v>
          </cell>
        </row>
        <row r="393">
          <cell r="A393" t="str">
            <v>73817/001</v>
          </cell>
          <cell r="B393" t="str">
            <v>Embasamento de material granular - pó de pedra</v>
          </cell>
          <cell r="C393" t="str">
            <v>m³</v>
          </cell>
          <cell r="D393">
            <v>74.8</v>
          </cell>
        </row>
        <row r="394">
          <cell r="A394" t="str">
            <v>73817/002</v>
          </cell>
          <cell r="B394" t="str">
            <v>Embasamento de material granular - rachao</v>
          </cell>
          <cell r="C394" t="str">
            <v>m³</v>
          </cell>
          <cell r="D394">
            <v>97.16</v>
          </cell>
        </row>
        <row r="395">
          <cell r="A395" t="str">
            <v>74078/001</v>
          </cell>
          <cell r="B395" t="str">
            <v>Agulhamento fundo de valas c/maço 30kg pedra-de-mão h=10cm</v>
          </cell>
          <cell r="C395" t="str">
            <v>m²</v>
          </cell>
          <cell r="D395">
            <v>22.96</v>
          </cell>
        </row>
        <row r="396">
          <cell r="A396" t="str">
            <v>74078/002</v>
          </cell>
          <cell r="B396" t="str">
            <v>Agulhamento fundo de valas c/maço 30kg pedra-de-mão h=5cm</v>
          </cell>
          <cell r="C396" t="str">
            <v>m²</v>
          </cell>
          <cell r="D396">
            <v>11.48</v>
          </cell>
        </row>
        <row r="397">
          <cell r="A397" t="str">
            <v>74007/001</v>
          </cell>
          <cell r="B397" t="str">
            <v>Forma tábua p/ concreto em fundação c/ reaproveitamento 10 x.</v>
          </cell>
          <cell r="C397" t="str">
            <v>m²</v>
          </cell>
          <cell r="D397">
            <v>19.66</v>
          </cell>
        </row>
        <row r="398">
          <cell r="A398" t="str">
            <v>74074/004</v>
          </cell>
          <cell r="B398" t="str">
            <v>Forma tábua p/concreto em fundação s/reaproveitamento</v>
          </cell>
          <cell r="C398" t="str">
            <v>m²</v>
          </cell>
          <cell r="D398">
            <v>58</v>
          </cell>
        </row>
        <row r="399">
          <cell r="A399" t="str">
            <v>74076/001</v>
          </cell>
          <cell r="B399" t="str">
            <v>Forma tábua p/ concreto em fundação radier c/ reaproveitamento 3x.</v>
          </cell>
          <cell r="C399" t="str">
            <v>m²</v>
          </cell>
          <cell r="D399">
            <v>30.43</v>
          </cell>
        </row>
        <row r="400">
          <cell r="A400" t="str">
            <v>74076/002</v>
          </cell>
          <cell r="B400" t="str">
            <v>Forma tábua p/ concreto em fundação radier c/ reaproveitamento 5x.</v>
          </cell>
          <cell r="C400" t="str">
            <v>m²</v>
          </cell>
          <cell r="D400">
            <v>22.29</v>
          </cell>
        </row>
        <row r="401">
          <cell r="A401" t="str">
            <v>74076/003</v>
          </cell>
          <cell r="B401" t="str">
            <v>Forma tábua p/ concreto em fundação radier c/ reaproveitamento 10x.</v>
          </cell>
          <cell r="C401" t="str">
            <v>m²</v>
          </cell>
          <cell r="D401">
            <v>16.21</v>
          </cell>
        </row>
        <row r="402">
          <cell r="A402" t="str">
            <v>73771/001</v>
          </cell>
          <cell r="B402" t="str">
            <v>Protensão de tirantes de barra de aço ca-50 excl materiais</v>
          </cell>
          <cell r="C402" t="str">
            <v>un</v>
          </cell>
          <cell r="D402">
            <v>16.7</v>
          </cell>
        </row>
        <row r="403">
          <cell r="A403" t="str">
            <v>73990/001</v>
          </cell>
          <cell r="B403" t="str">
            <v>armação aço ca-50 p/1,0m3 de concreto</v>
          </cell>
          <cell r="C403" t="str">
            <v>un</v>
          </cell>
          <cell r="D403">
            <v>527.46</v>
          </cell>
        </row>
        <row r="404">
          <cell r="A404" t="str">
            <v>73994/001</v>
          </cell>
          <cell r="B404" t="str">
            <v>Armação em tela de aço soldada nervurada q-138, aço CA-60, 4,2mm, malh a 10x10cm</v>
          </cell>
          <cell r="C404" t="str">
            <v>kg</v>
          </cell>
          <cell r="D404">
            <v>6.79</v>
          </cell>
        </row>
        <row r="405">
          <cell r="A405" t="str">
            <v>5652</v>
          </cell>
          <cell r="B405" t="str">
            <v>Concreto não estrutural, consumo 150kg/m3, preparo com betoneira, sem lançamento</v>
          </cell>
          <cell r="C405" t="str">
            <v>m³</v>
          </cell>
          <cell r="D405">
            <v>219.92</v>
          </cell>
        </row>
        <row r="406">
          <cell r="A406" t="str">
            <v>6042</v>
          </cell>
          <cell r="B406" t="str">
            <v>Concreto não estrutural, consumo 210kg/m3, preparo com betoneira, sem lançamento</v>
          </cell>
          <cell r="C406" t="str">
            <v>m³</v>
          </cell>
          <cell r="D406">
            <v>248.11</v>
          </cell>
        </row>
        <row r="407">
          <cell r="A407" t="str">
            <v>6045</v>
          </cell>
          <cell r="B407" t="str">
            <v>Concreto fck=15 MPa, preparo com betoneira, sem lançamento</v>
          </cell>
          <cell r="C407" t="str">
            <v>m³</v>
          </cell>
          <cell r="D407">
            <v>295.8</v>
          </cell>
        </row>
        <row r="408">
          <cell r="A408" t="str">
            <v>7042</v>
          </cell>
          <cell r="B408" t="str">
            <v>Motobomba trash (para água suja) auto escorvante, motor gasolina de 6,41 hp, diâmetros de sucção x recalque: 3 x 3, hm/q = 10 mca / 60 m³/h a 23 mca / 0 m³/h - chp diurno. af_10/2014</v>
          </cell>
          <cell r="C408" t="str">
            <v>chp</v>
          </cell>
          <cell r="D408">
            <v>5.42</v>
          </cell>
        </row>
        <row r="409">
          <cell r="A409" t="str">
            <v>7043</v>
          </cell>
          <cell r="B409" t="str">
            <v>Motobomba trash (para água suja) auto escorvante, motor gasolina de 6,41 hp, diâmetros de sucção x recalque: 3 x 3, hm/q = 10 mca / 60 m³/h a 23 mca / 0 m³/h - chi diurno. af_10/2014</v>
          </cell>
          <cell r="C409" t="str">
            <v>chi</v>
          </cell>
          <cell r="D409">
            <v>0.2</v>
          </cell>
        </row>
        <row r="410">
          <cell r="A410" t="str">
            <v>7044</v>
          </cell>
          <cell r="B410" t="str">
            <v>Motobomba trash (para água suja) auto escorvante, motor gasolina de 6,41 hp, diâmetros de sucção x recalque: 3 x 3, hm/q = 10 mca / 60 m³/h a 23 mca / 0 m³/h - depreciação. af_10/2014</v>
          </cell>
          <cell r="C410" t="str">
            <v>h</v>
          </cell>
          <cell r="D410">
            <v>0.16</v>
          </cell>
        </row>
        <row r="411">
          <cell r="A411" t="str">
            <v>74206/001</v>
          </cell>
          <cell r="B411" t="str">
            <v>Caixa coletora, 1,20x1,20x1,50m, com fundo e tampa de concreto e paredes em alvenaria</v>
          </cell>
          <cell r="C411" t="str">
            <v>un</v>
          </cell>
          <cell r="D411">
            <v>1135.81</v>
          </cell>
        </row>
        <row r="412">
          <cell r="A412" t="str">
            <v>74206/002</v>
          </cell>
          <cell r="B412" t="str">
            <v>Caixa coletora, 0,25 x 0,85 x 1,00 m, com fundo e tampa de concreto e paredes em alvenaria</v>
          </cell>
          <cell r="C412" t="str">
            <v>un</v>
          </cell>
          <cell r="D412">
            <v>610.6</v>
          </cell>
        </row>
        <row r="413">
          <cell r="A413" t="str">
            <v>74212/001</v>
          </cell>
          <cell r="B413" t="str">
            <v>Poço de visita para rede de esgoto sanitário, em alvenaria, diâmetro = 60 cm, prof 160 cm, incluindo tampão ferro fundido</v>
          </cell>
          <cell r="C413" t="str">
            <v>un</v>
          </cell>
          <cell r="D413">
            <v>2756.26</v>
          </cell>
        </row>
        <row r="414">
          <cell r="A414" t="str">
            <v>74214/001</v>
          </cell>
          <cell r="B414" t="str">
            <v>Poço de visita para rede de esgoto sanitário, em alvenaria, diâmetro 1 20 cm, prof até 200 cm, incluindo tampão ferro fundido</v>
          </cell>
          <cell r="C414" t="str">
            <v>un</v>
          </cell>
          <cell r="D414">
            <v>4454.17</v>
          </cell>
        </row>
        <row r="415">
          <cell r="A415" t="str">
            <v>74214/002</v>
          </cell>
          <cell r="B415" t="str">
            <v>Poço de visita para rede de esgoto sanitário, em alvenaria, diâmetro 1 20 cm, prof até 400 cm, incluindo tampão ferro fundido</v>
          </cell>
          <cell r="C415" t="str">
            <v>un</v>
          </cell>
          <cell r="D415">
            <v>6526.62</v>
          </cell>
        </row>
        <row r="416">
          <cell r="A416" t="str">
            <v>74224/001</v>
          </cell>
          <cell r="B416" t="str">
            <v>Poço de visita para drenagem pluvial, em concreto estrutural, dimensões internas de 90x150x80cm (largxcompxalt), para rede de 600 mm, exclusos tampão e chaminé.</v>
          </cell>
          <cell r="C416" t="str">
            <v>un</v>
          </cell>
          <cell r="D416">
            <v>1137.6500000000001</v>
          </cell>
        </row>
        <row r="417">
          <cell r="A417" t="str">
            <v>73763/001</v>
          </cell>
          <cell r="B417" t="str">
            <v>Meio-fio e sarjeta de concreto moldado no local, usinado 15 mpa, com 0 ,65 m base x 0,30 m altura, rejunte em argamassa traço 1:3,5 (cimento e areia)</v>
          </cell>
          <cell r="C417" t="str">
            <v>m</v>
          </cell>
          <cell r="D417">
            <v>69.81</v>
          </cell>
        </row>
        <row r="418">
          <cell r="A418" t="str">
            <v>9875</v>
          </cell>
          <cell r="B418" t="str">
            <v>Cobogó cerâmico (elemento vazado), 9x20x20cm, assentado com argamassa traço 1:4 de cimento e areia</v>
          </cell>
          <cell r="C418" t="str">
            <v>m²</v>
          </cell>
          <cell r="D418">
            <v>126.82</v>
          </cell>
        </row>
        <row r="419">
          <cell r="A419" t="str">
            <v>73799/001</v>
          </cell>
          <cell r="B419" t="str">
            <v>Grelha em ferro fundido, dimensões 30x90cm, 85kg para cx ralo, forneci da e assentada com argamassa 1:4 cimento:areia.</v>
          </cell>
          <cell r="C419" t="str">
            <v>un</v>
          </cell>
          <cell r="D419">
            <v>277.01</v>
          </cell>
        </row>
        <row r="420">
          <cell r="A420" t="str">
            <v>73580</v>
          </cell>
          <cell r="B420" t="str">
            <v>Escav mec.vala n escorada(c/escav hidraul 0,78m3) até 1,5m prof mat 1a c/redutor(c/pedras/inst prediais/outros redut produt ou cavas fund) e xcl esgotam</v>
          </cell>
          <cell r="C420" t="str">
            <v>m³</v>
          </cell>
          <cell r="D420">
            <v>9.51</v>
          </cell>
        </row>
        <row r="421">
          <cell r="A421" t="str">
            <v>73586</v>
          </cell>
          <cell r="B421" t="str">
            <v>Custo horário produtivo diurno - trator de esteiras CATERPILLAR d6d ps - 163 6a - 140 hp</v>
          </cell>
          <cell r="C421" t="str">
            <v>chp</v>
          </cell>
          <cell r="D421">
            <v>194.39</v>
          </cell>
        </row>
        <row r="422">
          <cell r="A422" t="str">
            <v>73587</v>
          </cell>
          <cell r="B422" t="str">
            <v>Transporte de tubos de pvc DN 350</v>
          </cell>
          <cell r="C422" t="str">
            <v>m</v>
          </cell>
          <cell r="D422">
            <v>1.1499999999999999</v>
          </cell>
        </row>
        <row r="423">
          <cell r="A423" t="str">
            <v>73588</v>
          </cell>
          <cell r="B423" t="str">
            <v>Transporte de tubos de pvc DN 300</v>
          </cell>
          <cell r="C423" t="str">
            <v>m</v>
          </cell>
          <cell r="D423">
            <v>0.77</v>
          </cell>
        </row>
        <row r="424">
          <cell r="A424" t="str">
            <v>73589</v>
          </cell>
          <cell r="B424" t="str">
            <v>Transporte de tubos de pvc DN 250</v>
          </cell>
          <cell r="C424" t="str">
            <v>m</v>
          </cell>
          <cell r="D424">
            <v>0.54</v>
          </cell>
        </row>
        <row r="425">
          <cell r="A425" t="str">
            <v>73590</v>
          </cell>
          <cell r="B425" t="str">
            <v>Transporte de tubos de pvc DN 200</v>
          </cell>
          <cell r="C425" t="str">
            <v>m</v>
          </cell>
          <cell r="D425">
            <v>0.33</v>
          </cell>
        </row>
        <row r="426">
          <cell r="A426" t="str">
            <v>73597</v>
          </cell>
          <cell r="B426" t="str">
            <v>Transporte de tubos de ferro dútil dn 100</v>
          </cell>
          <cell r="C426" t="str">
            <v>m</v>
          </cell>
          <cell r="D426">
            <v>0.77</v>
          </cell>
        </row>
        <row r="427">
          <cell r="A427" t="str">
            <v>73598</v>
          </cell>
          <cell r="B427" t="str">
            <v>Transporte de tubos de ferro dútil dn 75</v>
          </cell>
          <cell r="C427" t="str">
            <v>m</v>
          </cell>
          <cell r="D427">
            <v>0.54</v>
          </cell>
        </row>
        <row r="428">
          <cell r="A428" t="str">
            <v>73710</v>
          </cell>
          <cell r="B428" t="str">
            <v>Base para pavimentação com brita graduada, inclusive compactação</v>
          </cell>
          <cell r="C428" t="str">
            <v>m³</v>
          </cell>
          <cell r="D428">
            <v>94.77</v>
          </cell>
        </row>
        <row r="429">
          <cell r="A429" t="str">
            <v>73713</v>
          </cell>
          <cell r="B429" t="str">
            <v>Arrasamento de tubulão de concreto d=1,00 a 1,20m. (inclui encarregado ).</v>
          </cell>
          <cell r="C429" t="str">
            <v>un</v>
          </cell>
          <cell r="D429">
            <v>292.17</v>
          </cell>
        </row>
        <row r="430">
          <cell r="A430" t="str">
            <v>73714</v>
          </cell>
          <cell r="B430" t="str">
            <v>Caixa para ralo com grelha fofo 135 kg de alv tijolo maciço (7x10x20) paredes de uma vez (0.20 m) de 0.90x1.20x1.50 m (externa) com argamassa 1:4 cimento:areia, base conc fck=10 mpa, exclusive escavação e reaterro.</v>
          </cell>
          <cell r="C430" t="str">
            <v>un</v>
          </cell>
          <cell r="D430">
            <v>1201.1600000000001</v>
          </cell>
        </row>
        <row r="431">
          <cell r="A431" t="str">
            <v>73715</v>
          </cell>
          <cell r="B431" t="str">
            <v>Pintura verniz tipo goma laca dissolvido em alcool</v>
          </cell>
          <cell r="C431" t="str">
            <v>m²</v>
          </cell>
          <cell r="D431">
            <v>46.4</v>
          </cell>
        </row>
        <row r="432">
          <cell r="A432" t="str">
            <v>73780/002</v>
          </cell>
          <cell r="B432" t="str">
            <v>Chave blindada tripolar 250v, 30a - fornecimento e instalação</v>
          </cell>
          <cell r="C432" t="str">
            <v>un</v>
          </cell>
          <cell r="D432">
            <v>181.58</v>
          </cell>
        </row>
        <row r="433">
          <cell r="A433" t="str">
            <v>73780/003</v>
          </cell>
          <cell r="B433" t="str">
            <v>Chave blindada tripolar 250v, 60a - fornecimento e instalação</v>
          </cell>
          <cell r="C433" t="str">
            <v>un</v>
          </cell>
          <cell r="D433">
            <v>289.72000000000003</v>
          </cell>
        </row>
        <row r="434">
          <cell r="A434" t="str">
            <v>73780/004</v>
          </cell>
          <cell r="B434" t="str">
            <v>Chave blindada tripolar 250v, 100a - fornecimento e instalação</v>
          </cell>
          <cell r="C434" t="str">
            <v>un</v>
          </cell>
          <cell r="D434">
            <v>652.67999999999995</v>
          </cell>
        </row>
        <row r="435">
          <cell r="A435" t="str">
            <v>73976/004</v>
          </cell>
          <cell r="B435" t="str">
            <v>Tubo de aço galvanizado com costura 1" (25mm), inclusive conexões - fornecimento e instalação</v>
          </cell>
          <cell r="C435" t="str">
            <v>m</v>
          </cell>
          <cell r="D435">
            <v>50.48</v>
          </cell>
        </row>
        <row r="436">
          <cell r="A436" t="str">
            <v>73976/010</v>
          </cell>
          <cell r="B436" t="str">
            <v>Tubo de aço galvanizado com costura 4" (100mm), inclusive conexões - fornecimento e instalação</v>
          </cell>
          <cell r="C436" t="str">
            <v>m</v>
          </cell>
          <cell r="D436">
            <v>167.71</v>
          </cell>
        </row>
        <row r="437">
          <cell r="A437" t="str">
            <v>73976/011</v>
          </cell>
          <cell r="B437" t="str">
            <v>Tubo de aço galvanizado com costura 6" (150mm), inclusive conexões - instalação</v>
          </cell>
          <cell r="C437" t="str">
            <v>m</v>
          </cell>
          <cell r="D437">
            <v>240.42</v>
          </cell>
        </row>
        <row r="438">
          <cell r="A438" t="str">
            <v>74061/008</v>
          </cell>
          <cell r="B438" t="str">
            <v>Tubo de cobre classe "e" 79mm - fornecimento e instalação</v>
          </cell>
          <cell r="C438" t="str">
            <v>m</v>
          </cell>
          <cell r="D438">
            <v>220.24</v>
          </cell>
        </row>
        <row r="439">
          <cell r="A439" t="str">
            <v>74061/009</v>
          </cell>
          <cell r="B439" t="str">
            <v>Tubo de cobre classe "e" 104mm - fornecimento e instalação</v>
          </cell>
          <cell r="C439" t="str">
            <v>m</v>
          </cell>
          <cell r="D439">
            <v>323.57</v>
          </cell>
        </row>
        <row r="440">
          <cell r="A440" t="str">
            <v>74131/008</v>
          </cell>
          <cell r="B440" t="str">
            <v>Quadro de distribuição de energia de embutir, em chapa metálica, para 50 disjuntores termomagnéticos monopolares, com barramento trifásico e neutro, fornecimento e instalação</v>
          </cell>
          <cell r="C440" t="str">
            <v>un</v>
          </cell>
          <cell r="D440">
            <v>939.48</v>
          </cell>
        </row>
        <row r="441">
          <cell r="A441" t="str">
            <v>73861/007</v>
          </cell>
          <cell r="B441" t="str">
            <v>Condulete 1/2" em liga de alumínio fundido tipo "e" - fornecimento e instalação</v>
          </cell>
          <cell r="C441" t="str">
            <v>un</v>
          </cell>
          <cell r="D441">
            <v>8.34</v>
          </cell>
        </row>
        <row r="442">
          <cell r="A442" t="str">
            <v>73861/008</v>
          </cell>
          <cell r="B442" t="str">
            <v>Condulete 3/4" em liga de alumínio fundido tipo "e" - fornecimento e instalação</v>
          </cell>
          <cell r="C442" t="str">
            <v>un</v>
          </cell>
          <cell r="D442">
            <v>9.19</v>
          </cell>
        </row>
        <row r="443">
          <cell r="A443" t="str">
            <v>73861/009</v>
          </cell>
          <cell r="B443" t="str">
            <v>Condulete 1" em liga de alumínio fundido tipo "e" - fornecimento e instalação</v>
          </cell>
          <cell r="C443" t="str">
            <v>un</v>
          </cell>
          <cell r="D443">
            <v>13.39</v>
          </cell>
        </row>
        <row r="444">
          <cell r="A444" t="str">
            <v>73861/010</v>
          </cell>
          <cell r="B444" t="str">
            <v>Condulete 1/2" em liga de alumínio fundido tipo "lb" - fornecimento e instalação</v>
          </cell>
          <cell r="C444" t="str">
            <v>un</v>
          </cell>
          <cell r="D444">
            <v>8.85</v>
          </cell>
        </row>
        <row r="445">
          <cell r="A445" t="str">
            <v>73861/011</v>
          </cell>
          <cell r="B445" t="str">
            <v>Condulete 3/4" em liga de alumínio fundido tipo "lb" - fornecimento e instalação</v>
          </cell>
          <cell r="C445" t="str">
            <v>un</v>
          </cell>
          <cell r="D445">
            <v>10.14</v>
          </cell>
        </row>
        <row r="446">
          <cell r="A446" t="str">
            <v>73861/012</v>
          </cell>
          <cell r="B446" t="str">
            <v>Condulete 1" em liga de alumínio fundido tipo "lb" - fornecimento e instalação</v>
          </cell>
          <cell r="C446" t="str">
            <v>un</v>
          </cell>
          <cell r="D446">
            <v>14.09</v>
          </cell>
        </row>
        <row r="447">
          <cell r="A447" t="str">
            <v>73861/013</v>
          </cell>
          <cell r="B447" t="str">
            <v>Condulete 1/2" em liga de alumínio fundido tipo "ll" - fornecimento e instalação</v>
          </cell>
          <cell r="C447" t="str">
            <v>un</v>
          </cell>
          <cell r="D447">
            <v>8.85</v>
          </cell>
        </row>
        <row r="448">
          <cell r="A448" t="str">
            <v>73861/014</v>
          </cell>
          <cell r="B448" t="str">
            <v>Condulete 3/4" em liga de alumínio fundido tipo "ll" - fornecimento e instalação</v>
          </cell>
          <cell r="C448" t="str">
            <v>un</v>
          </cell>
          <cell r="D448">
            <v>10.14</v>
          </cell>
        </row>
        <row r="449">
          <cell r="A449" t="str">
            <v>73861/015</v>
          </cell>
          <cell r="B449" t="str">
            <v>Condulete 1" em liga de alumínio fundido tipo "ll" - fornecimento e instalação</v>
          </cell>
          <cell r="C449" t="str">
            <v>un</v>
          </cell>
          <cell r="D449">
            <v>14.09</v>
          </cell>
        </row>
        <row r="450">
          <cell r="A450" t="str">
            <v>73861/016</v>
          </cell>
          <cell r="B450" t="str">
            <v>Condulete 1/2" em liga de alumínio fundido tipo "x" - fornecimento e instalação</v>
          </cell>
          <cell r="C450" t="str">
            <v>un</v>
          </cell>
          <cell r="D450">
            <v>12.42</v>
          </cell>
        </row>
        <row r="451">
          <cell r="A451" t="str">
            <v>73861/017</v>
          </cell>
          <cell r="B451" t="str">
            <v>Condulete 3/4" em liga de alumínio fundido tipo "x" - fornecimento e instalação</v>
          </cell>
          <cell r="C451" t="str">
            <v>un</v>
          </cell>
          <cell r="D451">
            <v>14.35</v>
          </cell>
        </row>
        <row r="452">
          <cell r="A452" t="str">
            <v>73861/018</v>
          </cell>
          <cell r="B452" t="str">
            <v>Condulete 1" em liga de alumínio fundido tipo "x" - fornecimento e instalação</v>
          </cell>
          <cell r="C452" t="str">
            <v>un</v>
          </cell>
          <cell r="D452">
            <v>17.079999999999998</v>
          </cell>
        </row>
        <row r="453">
          <cell r="A453" t="str">
            <v>73861/019</v>
          </cell>
          <cell r="B453" t="str">
            <v>Condulete 1/2" em liga de alumínio fundido tipo "t" - fornecimento e instalação</v>
          </cell>
          <cell r="C453" t="str">
            <v>un</v>
          </cell>
          <cell r="D453">
            <v>10.55</v>
          </cell>
        </row>
        <row r="454">
          <cell r="A454" t="str">
            <v>73861/020</v>
          </cell>
          <cell r="B454" t="str">
            <v>Condulete 3/4" em liga de alumínio fundido tipo "t" - fornecimento e instalação</v>
          </cell>
          <cell r="C454" t="str">
            <v>un</v>
          </cell>
          <cell r="D454">
            <v>11.71</v>
          </cell>
        </row>
        <row r="455">
          <cell r="A455" t="str">
            <v>73861/021</v>
          </cell>
          <cell r="B455" t="str">
            <v>Condulete 1" em liga de alumínio fundido tipo "t" - fornecimento e instalação</v>
          </cell>
          <cell r="C455" t="str">
            <v>un</v>
          </cell>
          <cell r="D455">
            <v>16.5</v>
          </cell>
        </row>
        <row r="456">
          <cell r="A456" t="str">
            <v>74043/001</v>
          </cell>
          <cell r="B456" t="str">
            <v>Condulete pvc tipo b 3/4 sem tampa, fornecimento e instalação</v>
          </cell>
          <cell r="C456" t="str">
            <v>un</v>
          </cell>
          <cell r="D456">
            <v>17.010000000000002</v>
          </cell>
        </row>
        <row r="457">
          <cell r="A457" t="str">
            <v>74043/002</v>
          </cell>
          <cell r="B457" t="str">
            <v>Condulete pvc tipo ll 3/4 sem tampa, fornecimento e instalação</v>
          </cell>
          <cell r="C457" t="str">
            <v>un</v>
          </cell>
          <cell r="D457">
            <v>14.1</v>
          </cell>
        </row>
        <row r="458">
          <cell r="A458" t="str">
            <v>74043/003</v>
          </cell>
          <cell r="B458" t="str">
            <v>Condulete pvc tipo tb 3/4 sem tampa, fornecimento e instalação</v>
          </cell>
          <cell r="C458" t="str">
            <v>un</v>
          </cell>
          <cell r="D458">
            <v>22.97</v>
          </cell>
        </row>
        <row r="459">
          <cell r="A459" t="str">
            <v>68066</v>
          </cell>
          <cell r="B459" t="str">
            <v>Caixa de proteção para medidor monofásico, fornecimento e instalação</v>
          </cell>
          <cell r="C459" t="str">
            <v>un</v>
          </cell>
          <cell r="D459">
            <v>111.03</v>
          </cell>
        </row>
        <row r="460">
          <cell r="A460" t="str">
            <v>72319</v>
          </cell>
          <cell r="B460" t="str">
            <v>Disjuntor baixa tensão tripolar a seco 800a/600v, inclusive eletrotéc nico</v>
          </cell>
          <cell r="C460" t="str">
            <v>un</v>
          </cell>
          <cell r="D460">
            <v>3465.55</v>
          </cell>
        </row>
        <row r="461">
          <cell r="A461" t="str">
            <v>72341</v>
          </cell>
          <cell r="B461" t="str">
            <v>Contator tripolar i nominal 12a - fornecimento e instalação inclusive eletrotécnico</v>
          </cell>
          <cell r="C461" t="str">
            <v>un</v>
          </cell>
          <cell r="D461">
            <v>210.56</v>
          </cell>
        </row>
        <row r="462">
          <cell r="A462" t="str">
            <v>75027/004</v>
          </cell>
          <cell r="B462" t="str">
            <v>Tubo de aço preto 4" sem costura schedule 40/nbr 5590, inclusive conexões - fornecimento e instalação</v>
          </cell>
          <cell r="C462" t="str">
            <v>m</v>
          </cell>
          <cell r="D462">
            <v>232.61</v>
          </cell>
        </row>
        <row r="463">
          <cell r="A463" t="str">
            <v>75027/005</v>
          </cell>
          <cell r="B463" t="str">
            <v>Tubo de aço preto 6" sem costura schedule 40/nbr 5590, inclusive conex ões - fornecimento e instalação</v>
          </cell>
          <cell r="C463" t="str">
            <v>m</v>
          </cell>
          <cell r="D463">
            <v>379</v>
          </cell>
        </row>
        <row r="464">
          <cell r="A464" t="str">
            <v>74084/001</v>
          </cell>
          <cell r="B464" t="str">
            <v>Porta cadeado zincado oxidado preto com cadeado de aço grafitado oxida do envernizado 45mm</v>
          </cell>
          <cell r="C464" t="str">
            <v>un</v>
          </cell>
          <cell r="D464">
            <v>39.44</v>
          </cell>
        </row>
        <row r="465">
          <cell r="A465" t="str">
            <v>72116</v>
          </cell>
          <cell r="B465" t="str">
            <v>Vidro liso comum transparente, espessura 3mm</v>
          </cell>
          <cell r="C465" t="str">
            <v>m²</v>
          </cell>
          <cell r="D465">
            <v>77.5</v>
          </cell>
        </row>
        <row r="466">
          <cell r="A466" t="str">
            <v>72117</v>
          </cell>
          <cell r="B466" t="str">
            <v>Vidro liso comum transparente, espessura 4mm</v>
          </cell>
          <cell r="C466" t="str">
            <v>m²</v>
          </cell>
          <cell r="D466">
            <v>99.28</v>
          </cell>
        </row>
        <row r="467">
          <cell r="A467" t="str">
            <v>72118</v>
          </cell>
          <cell r="B467" t="str">
            <v>Vidro temperado incolor, espessura 6mm, fornecimento e instalação, inclusive massa para vedação</v>
          </cell>
          <cell r="C467" t="str">
            <v>m²</v>
          </cell>
          <cell r="D467">
            <v>139.72999999999999</v>
          </cell>
        </row>
        <row r="468">
          <cell r="A468" t="str">
            <v>72119</v>
          </cell>
          <cell r="B468" t="str">
            <v>Vidro temperado incolor, espessura 8mm, fornecimento e instalação, inclusive massa para vedação</v>
          </cell>
          <cell r="C468" t="str">
            <v>m²</v>
          </cell>
          <cell r="D468">
            <v>176.39</v>
          </cell>
        </row>
        <row r="469">
          <cell r="A469" t="str">
            <v>72120</v>
          </cell>
          <cell r="B469" t="str">
            <v>Vidro temperado incolor, espessura 10mm, fornecimento e instalação, inclusive massa para vedação</v>
          </cell>
          <cell r="C469" t="str">
            <v>m²</v>
          </cell>
          <cell r="D469">
            <v>223.11</v>
          </cell>
        </row>
        <row r="470">
          <cell r="A470" t="str">
            <v>72121</v>
          </cell>
          <cell r="B470" t="str">
            <v>Vidro temperado colorido verde, espessura 10mm, fornecimento e instalação, inclusive massa para vedação</v>
          </cell>
          <cell r="C470" t="str">
            <v>m²</v>
          </cell>
          <cell r="D470">
            <v>276.06</v>
          </cell>
        </row>
        <row r="471">
          <cell r="A471" t="str">
            <v>72122</v>
          </cell>
          <cell r="B471" t="str">
            <v>Vidro fantasia tipo canelado, espessura 4mm</v>
          </cell>
          <cell r="C471" t="str">
            <v>m²</v>
          </cell>
          <cell r="D471">
            <v>85.39</v>
          </cell>
        </row>
        <row r="472">
          <cell r="A472" t="str">
            <v>72123</v>
          </cell>
          <cell r="B472" t="str">
            <v>Vidro aramado, espessura 7mm</v>
          </cell>
          <cell r="C472" t="str">
            <v>m²</v>
          </cell>
          <cell r="D472">
            <v>225.86</v>
          </cell>
        </row>
        <row r="473">
          <cell r="A473" t="str">
            <v>73838/001</v>
          </cell>
          <cell r="B473" t="str">
            <v>Porta de vidro temperado, 0,9x2,10m, espessura 10mm, inclusive acessórios</v>
          </cell>
          <cell r="C473" t="str">
            <v>un</v>
          </cell>
          <cell r="D473">
            <v>1559.69</v>
          </cell>
        </row>
        <row r="474">
          <cell r="A474" t="str">
            <v>74125/001</v>
          </cell>
          <cell r="B474" t="str">
            <v>Espelho cristal espessura 4mm, com moldura de madeira</v>
          </cell>
          <cell r="C474" t="str">
            <v>m²</v>
          </cell>
          <cell r="D474">
            <v>296.37</v>
          </cell>
        </row>
        <row r="475">
          <cell r="A475" t="str">
            <v>74125/002</v>
          </cell>
          <cell r="B475" t="str">
            <v>Espelho cristal espessura 4mm, com moldura em alumínio e compensado 6m m plastificado colado</v>
          </cell>
          <cell r="C475" t="str">
            <v>m²</v>
          </cell>
          <cell r="D475">
            <v>363.6</v>
          </cell>
        </row>
        <row r="476">
          <cell r="A476" t="str">
            <v>68054</v>
          </cell>
          <cell r="B476" t="str">
            <v>Portão de ferro em chapa galvanizada plana 14 gsg</v>
          </cell>
          <cell r="C476" t="str">
            <v>m²</v>
          </cell>
          <cell r="D476">
            <v>188.99</v>
          </cell>
        </row>
        <row r="477">
          <cell r="A477" t="str">
            <v>74100/001</v>
          </cell>
          <cell r="B477" t="str">
            <v>Portão de ferro com vara 1/2", com requadro</v>
          </cell>
          <cell r="C477" t="str">
            <v>m²</v>
          </cell>
          <cell r="D477">
            <v>342.95</v>
          </cell>
        </row>
        <row r="478">
          <cell r="A478" t="str">
            <v>74238/002</v>
          </cell>
          <cell r="B478" t="str">
            <v>Portão em tela arame galvanizado n.12 malha 2" e moldura em tubos de aço com duas folhas de abrir, incluso ferragens</v>
          </cell>
          <cell r="C478" t="str">
            <v>m²</v>
          </cell>
          <cell r="D478">
            <v>714.39</v>
          </cell>
        </row>
        <row r="479">
          <cell r="A479" t="str">
            <v>68052</v>
          </cell>
          <cell r="B479" t="str">
            <v>Janela basculante de alumínio</v>
          </cell>
          <cell r="C479" t="str">
            <v>m²</v>
          </cell>
          <cell r="D479">
            <v>501.81</v>
          </cell>
        </row>
        <row r="480">
          <cell r="A480" t="str">
            <v>73809/001</v>
          </cell>
          <cell r="B480" t="str">
            <v>Janela de alumínio tipo maxim-ar, incluso guarnições e vidro fantasia</v>
          </cell>
          <cell r="C480" t="str">
            <v>m²</v>
          </cell>
          <cell r="D480">
            <v>538.14</v>
          </cell>
        </row>
        <row r="481">
          <cell r="A481" t="str">
            <v>74067/001</v>
          </cell>
          <cell r="B481" t="str">
            <v>Janela de correr em alumínio, com quatro folhas para vidro, duas fixas e duas móveis, incluso guarnição e vidro liso incolor</v>
          </cell>
          <cell r="C481" t="str">
            <v>m²</v>
          </cell>
          <cell r="D481">
            <v>505.84</v>
          </cell>
        </row>
        <row r="482">
          <cell r="A482" t="str">
            <v>74067/002</v>
          </cell>
          <cell r="B482" t="str">
            <v>Janela de correr em alumínio, folhas para vidro, com bandeira, incluso guarnição e vidro liso incolor</v>
          </cell>
          <cell r="C482" t="str">
            <v>m²</v>
          </cell>
          <cell r="D482">
            <v>631.1</v>
          </cell>
        </row>
        <row r="483">
          <cell r="A483" t="str">
            <v>73908/001</v>
          </cell>
          <cell r="B483" t="str">
            <v>Cantoneira de alumínio 2"x2", para proteção de quina de parede</v>
          </cell>
          <cell r="C483" t="str">
            <v>m</v>
          </cell>
          <cell r="D483">
            <v>44.8</v>
          </cell>
        </row>
        <row r="484">
          <cell r="A484" t="str">
            <v>73908/002</v>
          </cell>
          <cell r="B484" t="str">
            <v>Cantoneira de alumínio 1"x1", para proteção de quina de parede</v>
          </cell>
          <cell r="C484" t="str">
            <v>m</v>
          </cell>
          <cell r="D484">
            <v>31.6</v>
          </cell>
        </row>
        <row r="485">
          <cell r="A485" t="str">
            <v>72283</v>
          </cell>
          <cell r="B485" t="str">
            <v>Abrigo para hidrante, 75x45x17cm, com registro globo angular 45º 2.1/2", adaptador storz 2.1/2", mangueira de incêndio 15m, redução 2.1/2x1. 1/2" e esguicho em latão 1.1/2" - fornecimento e instalação</v>
          </cell>
          <cell r="C485" t="str">
            <v>un</v>
          </cell>
          <cell r="D485">
            <v>800.62</v>
          </cell>
        </row>
        <row r="486">
          <cell r="A486" t="str">
            <v>72284</v>
          </cell>
          <cell r="B486" t="str">
            <v>Abrigo para hidrante, 90x60x17cm, com registro globo angular 45º 2.1/2", adaptador storz 2.1/2", mangueira de incêndio 20m, redução 2.1/2x1. 1/2" e esguicho em latão 1.1/2" - fornecimento e instalação</v>
          </cell>
          <cell r="C486" t="str">
            <v>un</v>
          </cell>
          <cell r="D486">
            <v>917.58</v>
          </cell>
        </row>
        <row r="487">
          <cell r="A487" t="str">
            <v>72287</v>
          </cell>
          <cell r="B487" t="str">
            <v>Caixa de incêndio 45x75x17cm - fornecimento e instalação</v>
          </cell>
          <cell r="C487" t="str">
            <v>un</v>
          </cell>
          <cell r="D487">
            <v>201.14</v>
          </cell>
        </row>
        <row r="488">
          <cell r="A488" t="str">
            <v>72288</v>
          </cell>
          <cell r="B488" t="str">
            <v>Caixa de incêndio 60x75x17cm - fornecimento e instalação</v>
          </cell>
          <cell r="C488" t="str">
            <v>un</v>
          </cell>
          <cell r="D488">
            <v>250.75</v>
          </cell>
        </row>
        <row r="489">
          <cell r="A489" t="str">
            <v>72554</v>
          </cell>
          <cell r="B489" t="str">
            <v>Extintor de co2 6kg - fornecimento e instalação</v>
          </cell>
          <cell r="C489" t="str">
            <v>un</v>
          </cell>
          <cell r="D489">
            <v>457.87</v>
          </cell>
        </row>
        <row r="490">
          <cell r="A490" t="str">
            <v>73775/001</v>
          </cell>
          <cell r="B490" t="str">
            <v>Extintor incêndio tp pó químico 4kg fornecimento e colocação</v>
          </cell>
          <cell r="C490" t="str">
            <v>un</v>
          </cell>
          <cell r="D490">
            <v>139.66999999999999</v>
          </cell>
        </row>
        <row r="491">
          <cell r="A491" t="str">
            <v>73775/002</v>
          </cell>
          <cell r="B491" t="str">
            <v>Extintor incêndio água-pressurizada 10l incl suporte parede carga completa fornecimento e colocação</v>
          </cell>
          <cell r="C491" t="str">
            <v>un</v>
          </cell>
          <cell r="D491">
            <v>143.99</v>
          </cell>
        </row>
        <row r="492">
          <cell r="A492" t="str">
            <v>73749/001</v>
          </cell>
          <cell r="B492" t="str">
            <v>Caixa enterrada para instalações telefônicas tipo r1 0,60x0,35x0,50m em blocos de concreto estrutural</v>
          </cell>
          <cell r="C492" t="str">
            <v>un</v>
          </cell>
          <cell r="D492">
            <v>155</v>
          </cell>
        </row>
        <row r="493">
          <cell r="A493" t="str">
            <v>73749/002</v>
          </cell>
          <cell r="B493" t="str">
            <v>Caixa enterrada para instalações telefônicas tipo r2 1,07x0,52x0,50m em blocos de concreto estrutural</v>
          </cell>
          <cell r="C493" t="str">
            <v>un</v>
          </cell>
          <cell r="D493">
            <v>284.8</v>
          </cell>
        </row>
        <row r="494">
          <cell r="A494" t="str">
            <v>73749/003</v>
          </cell>
          <cell r="B494" t="str">
            <v>Caixa enterrada para instalações telefônicas tipo r3 1,30x1,20x1,20m em blocos de concreto estrutural</v>
          </cell>
          <cell r="C494" t="str">
            <v>un</v>
          </cell>
          <cell r="D494">
            <v>930.35</v>
          </cell>
        </row>
        <row r="495">
          <cell r="A495" t="str">
            <v>73768/001</v>
          </cell>
          <cell r="B495" t="str">
            <v>Fio telefônico fi 0,6mm, 2 condutores (uso interno)- fornecimento e instalação</v>
          </cell>
          <cell r="C495" t="str">
            <v>m</v>
          </cell>
          <cell r="D495">
            <v>1.27</v>
          </cell>
        </row>
        <row r="496">
          <cell r="A496" t="str">
            <v>73768/002</v>
          </cell>
          <cell r="B496" t="str">
            <v>Cabo telefônico fe 1,0mm, 2 condutores (uso externo) - fornecimento e instalação</v>
          </cell>
          <cell r="C496" t="str">
            <v>m</v>
          </cell>
          <cell r="D496">
            <v>2.29</v>
          </cell>
        </row>
        <row r="497">
          <cell r="A497" t="str">
            <v>73768/003</v>
          </cell>
          <cell r="B497" t="str">
            <v>Cabo telefônico ci-50 10 pares (uso interno) - fornecimento e instalação</v>
          </cell>
          <cell r="C497" t="str">
            <v>m</v>
          </cell>
          <cell r="D497">
            <v>6.22</v>
          </cell>
        </row>
        <row r="498">
          <cell r="A498" t="str">
            <v>73768/004</v>
          </cell>
          <cell r="B498" t="str">
            <v>Cabo telefônico ci-50 20pares (uso interno) - fornecimento e instalação</v>
          </cell>
          <cell r="C498" t="str">
            <v>m</v>
          </cell>
          <cell r="D498">
            <v>10.88</v>
          </cell>
        </row>
        <row r="499">
          <cell r="A499" t="str">
            <v>73768/005</v>
          </cell>
          <cell r="B499" t="str">
            <v>Cabo telefônico ci-50 30pares (uso interno) - fornecimento e instalação</v>
          </cell>
          <cell r="C499" t="str">
            <v>m</v>
          </cell>
          <cell r="D499">
            <v>14.41</v>
          </cell>
        </row>
        <row r="500">
          <cell r="A500" t="str">
            <v>73768/006</v>
          </cell>
          <cell r="B500" t="str">
            <v>Cabo telefônico ci-50 50pares (uso interno) - fornecimento e instalação</v>
          </cell>
          <cell r="C500" t="str">
            <v>m</v>
          </cell>
          <cell r="D500">
            <v>24.51</v>
          </cell>
        </row>
        <row r="501">
          <cell r="A501" t="str">
            <v>73768/007</v>
          </cell>
          <cell r="B501" t="str">
            <v>Cabo telefônico ci-50 75 pares (uso interno) - fornecimento e instalação</v>
          </cell>
          <cell r="C501" t="str">
            <v>m</v>
          </cell>
          <cell r="D501">
            <v>38.93</v>
          </cell>
        </row>
        <row r="502">
          <cell r="A502" t="str">
            <v>73768/008</v>
          </cell>
          <cell r="B502" t="str">
            <v>Cabo telefônico ci-50 200 pares (uso interno) - fornecimento e instalação</v>
          </cell>
          <cell r="C502" t="str">
            <v>m</v>
          </cell>
          <cell r="D502">
            <v>93.44</v>
          </cell>
        </row>
        <row r="503">
          <cell r="A503" t="str">
            <v>73768/009</v>
          </cell>
          <cell r="B503" t="str">
            <v>Cabo telefônico cci-50 1 par (uso interno) - fornecimento e instalação</v>
          </cell>
          <cell r="C503" t="str">
            <v>m</v>
          </cell>
          <cell r="D503">
            <v>0.96</v>
          </cell>
        </row>
        <row r="504">
          <cell r="A504" t="str">
            <v>73768/010</v>
          </cell>
          <cell r="B504" t="str">
            <v>Cabo telefônico cci-50 2 pares (uso interno) - fornecimento e instalação</v>
          </cell>
          <cell r="C504" t="str">
            <v>m</v>
          </cell>
          <cell r="D504">
            <v>1.29</v>
          </cell>
        </row>
        <row r="505">
          <cell r="A505" t="str">
            <v>73768/011</v>
          </cell>
          <cell r="B505" t="str">
            <v>Cabo telefônico cci-50 3 pares (uso interno) - fornecimento e instalação</v>
          </cell>
          <cell r="C505" t="str">
            <v>m</v>
          </cell>
          <cell r="D505">
            <v>1.72</v>
          </cell>
        </row>
        <row r="506">
          <cell r="A506" t="str">
            <v>73768/012</v>
          </cell>
          <cell r="B506" t="str">
            <v>Cabo telefônico cci-50 4 pares (uso interno) - fornecimento e instalação</v>
          </cell>
          <cell r="C506" t="str">
            <v>m</v>
          </cell>
          <cell r="D506">
            <v>2.31</v>
          </cell>
        </row>
        <row r="507">
          <cell r="A507" t="str">
            <v>73768/013</v>
          </cell>
          <cell r="B507" t="str">
            <v>Cabo telefônico cci-50 5 pares (uso interno) - fornecimento e instalação</v>
          </cell>
          <cell r="C507" t="str">
            <v>m</v>
          </cell>
          <cell r="D507">
            <v>3.1</v>
          </cell>
        </row>
        <row r="508">
          <cell r="A508" t="str">
            <v>73768/014</v>
          </cell>
          <cell r="B508" t="str">
            <v>Cabo telefônico cci-50 6 pares (uso interno) - fornecimento e instalação</v>
          </cell>
          <cell r="C508" t="str">
            <v>m</v>
          </cell>
          <cell r="D508">
            <v>3.93</v>
          </cell>
        </row>
        <row r="509">
          <cell r="A509" t="str">
            <v>74003/001</v>
          </cell>
          <cell r="B509" t="str">
            <v>Instalações gás central p/ edifício residencial c/ 4 pavtos 16 unid. uma central por bloco com 16 pontos</v>
          </cell>
          <cell r="C509" t="str">
            <v>un</v>
          </cell>
          <cell r="D509">
            <v>4155.28</v>
          </cell>
        </row>
        <row r="510">
          <cell r="A510" t="str">
            <v>73898/001</v>
          </cell>
          <cell r="B510" t="str">
            <v>Junta de dilatação elástica (pvc) o-220/6 pressão até 30 mca</v>
          </cell>
          <cell r="C510" t="str">
            <v>m</v>
          </cell>
          <cell r="D510">
            <v>235.77</v>
          </cell>
        </row>
        <row r="511">
          <cell r="A511" t="str">
            <v>72817</v>
          </cell>
          <cell r="B511" t="str">
            <v>Bandeja salva-vidas/coleta de entulhos, com tábua</v>
          </cell>
          <cell r="C511" t="str">
            <v>m</v>
          </cell>
          <cell r="D511">
            <v>152.19999999999999</v>
          </cell>
        </row>
        <row r="512">
          <cell r="A512" t="str">
            <v>73618</v>
          </cell>
          <cell r="B512" t="str">
            <v>Locação mensal de andaime metálico tipo fachadeiro, inclusive montagem</v>
          </cell>
          <cell r="C512" t="str">
            <v>m²</v>
          </cell>
          <cell r="D512">
            <v>7.06</v>
          </cell>
        </row>
        <row r="513">
          <cell r="A513" t="str">
            <v>73673</v>
          </cell>
          <cell r="B513" t="str">
            <v>Andaime para revestimento de forros em madeira de 3A</v>
          </cell>
          <cell r="C513" t="str">
            <v>m²</v>
          </cell>
          <cell r="D513">
            <v>15.32</v>
          </cell>
        </row>
        <row r="514">
          <cell r="A514" t="str">
            <v>73674</v>
          </cell>
          <cell r="B514" t="str">
            <v>Andaime para alvenaria em madeira de 2A</v>
          </cell>
          <cell r="C514" t="str">
            <v>m²</v>
          </cell>
          <cell r="D514">
            <v>18.98</v>
          </cell>
        </row>
        <row r="515">
          <cell r="A515" t="str">
            <v>72343</v>
          </cell>
          <cell r="B515" t="str">
            <v>Contator tripolar i nominal 22a - fornecimento e instalação inclusive eletrotécnico</v>
          </cell>
          <cell r="C515" t="str">
            <v>un</v>
          </cell>
          <cell r="D515">
            <v>251.28</v>
          </cell>
        </row>
        <row r="516">
          <cell r="A516" t="str">
            <v>72344</v>
          </cell>
          <cell r="B516" t="str">
            <v>Contator tripolar i nominal 36a - fornecimento e instalação inclusive eletrotécnico</v>
          </cell>
          <cell r="C516" t="str">
            <v>un</v>
          </cell>
          <cell r="D516">
            <v>424.7</v>
          </cell>
        </row>
        <row r="517">
          <cell r="A517" t="str">
            <v>72345</v>
          </cell>
          <cell r="B517" t="str">
            <v>Contator tripolar i nomimal 94a - fornecimento e instalação inclusive eletrotécnico</v>
          </cell>
          <cell r="C517" t="str">
            <v>un</v>
          </cell>
          <cell r="D517">
            <v>1326.69</v>
          </cell>
        </row>
        <row r="518">
          <cell r="A518" t="str">
            <v>74052/005</v>
          </cell>
          <cell r="B518" t="str">
            <v>Quadro de medição geral em chapa metálica para edifícios com 16 aptos, inclusive disjuntores e aterramento</v>
          </cell>
          <cell r="C518" t="str">
            <v>un</v>
          </cell>
          <cell r="D518">
            <v>1088.19</v>
          </cell>
        </row>
        <row r="519">
          <cell r="A519" t="str">
            <v>74130/001</v>
          </cell>
          <cell r="B519" t="str">
            <v>Disjuntor termomagnético monopolar padrão nema (americano) 10 a 30A 240V, fornecimento e instalação</v>
          </cell>
          <cell r="C519" t="str">
            <v>un</v>
          </cell>
          <cell r="D519">
            <v>10.1</v>
          </cell>
        </row>
        <row r="520">
          <cell r="A520" t="str">
            <v>74130/002</v>
          </cell>
          <cell r="B520" t="str">
            <v>Disjuntor termomagnético monopolar padrão nema (americano) 35 a 50a 240v, fornecimento e instalação</v>
          </cell>
          <cell r="C520" t="str">
            <v>un</v>
          </cell>
          <cell r="D520">
            <v>15.74</v>
          </cell>
        </row>
        <row r="521">
          <cell r="A521" t="str">
            <v>74130/003</v>
          </cell>
          <cell r="B521" t="str">
            <v>Disjuntor termomagnético bipolar padrão nema (americano) 10 a 50a 240v, fornecimento e instalação</v>
          </cell>
          <cell r="C521" t="str">
            <v>un</v>
          </cell>
          <cell r="D521">
            <v>46.95</v>
          </cell>
        </row>
        <row r="522">
          <cell r="A522" t="str">
            <v>74130/004</v>
          </cell>
          <cell r="B522" t="str">
            <v>Disjuntor termomagnético tripolar padrão nema (americano) 10 a 50a 240 v, fornecimento e instalação</v>
          </cell>
          <cell r="C522" t="str">
            <v>un</v>
          </cell>
          <cell r="D522">
            <v>66.41</v>
          </cell>
        </row>
        <row r="523">
          <cell r="A523" t="str">
            <v>74130/005</v>
          </cell>
          <cell r="B523" t="str">
            <v>Disjuntor termomagnético tripolar padrão nema (americano) 60 a 100a 240v, fornecimento e instalação</v>
          </cell>
          <cell r="C523" t="str">
            <v>un</v>
          </cell>
          <cell r="D523">
            <v>89.28</v>
          </cell>
        </row>
        <row r="524">
          <cell r="A524" t="str">
            <v>74130/006</v>
          </cell>
          <cell r="B524" t="str">
            <v>Disjuntor termomagnético tripolar padrão nema (americano) 125 a 150a 240v, fornecimento e instalação</v>
          </cell>
          <cell r="C524" t="str">
            <v>un</v>
          </cell>
          <cell r="D524">
            <v>256.88</v>
          </cell>
        </row>
        <row r="525">
          <cell r="A525" t="str">
            <v>74130/007</v>
          </cell>
          <cell r="B525" t="str">
            <v>Disjuntor termomagnético tripolar em caixa moldada 250a 600v, fornecimento e instalação</v>
          </cell>
          <cell r="C525" t="str">
            <v>un</v>
          </cell>
          <cell r="D525">
            <v>667.4</v>
          </cell>
        </row>
        <row r="526">
          <cell r="A526" t="str">
            <v>74130/008</v>
          </cell>
          <cell r="B526" t="str">
            <v>Disjuntor termomagnético tripolar em caixa moldada 300 a 400a 600v, fornecimento e instalação</v>
          </cell>
          <cell r="C526" t="str">
            <v>un</v>
          </cell>
          <cell r="D526">
            <v>912.84</v>
          </cell>
        </row>
        <row r="527">
          <cell r="A527" t="str">
            <v>74130/009</v>
          </cell>
          <cell r="B527" t="str">
            <v>Disjuntor termomagnético tripolar em caixa moldada 500 a 600a 600v, fornecimento e instalação</v>
          </cell>
          <cell r="C527" t="str">
            <v>un</v>
          </cell>
          <cell r="D527">
            <v>1496.65</v>
          </cell>
        </row>
        <row r="528">
          <cell r="A528" t="str">
            <v>74130/010</v>
          </cell>
          <cell r="B528" t="str">
            <v>Disjuntor termomagnético tripolar em caixa moldada 175 a 225a 240v, fornecimento e instalação</v>
          </cell>
          <cell r="C528" t="str">
            <v>un</v>
          </cell>
          <cell r="D528">
            <v>402.76</v>
          </cell>
        </row>
        <row r="529">
          <cell r="A529" t="str">
            <v>74131/001</v>
          </cell>
          <cell r="B529" t="str">
            <v>Quadro de distribuição de energia de embutir, em chapa metálica, para 3 disjuntores termomagnéticos monopolares sem barramento fornecimento e instalação</v>
          </cell>
          <cell r="C529" t="str">
            <v>un</v>
          </cell>
          <cell r="D529">
            <v>44.6</v>
          </cell>
        </row>
        <row r="530">
          <cell r="A530" t="str">
            <v>74131/004</v>
          </cell>
          <cell r="B530" t="str">
            <v>Quadro de distribuição de energia de embutir, em chapa metálica, para 18 disjuntores termomagnéticos monopolares, com barramento trifásico e neutro, fornecimento e instalação</v>
          </cell>
          <cell r="C530" t="str">
            <v>un</v>
          </cell>
          <cell r="D530">
            <v>359.46</v>
          </cell>
        </row>
        <row r="531">
          <cell r="A531" t="str">
            <v>74131/005</v>
          </cell>
          <cell r="B531" t="str">
            <v>Quadro de distribuição de energia de embutir, em chapa metálica, para 24 disjuntores termomagnéticos monopolares, com barramento trifásico e neutro, fornecimento e instalação</v>
          </cell>
          <cell r="C531" t="str">
            <v>un</v>
          </cell>
          <cell r="D531">
            <v>396.21</v>
          </cell>
        </row>
        <row r="532">
          <cell r="A532" t="str">
            <v>74131/006</v>
          </cell>
          <cell r="B532" t="str">
            <v>Quadro de distribuição de energia de embutir, em chapa metálica, para 32 disjuntores termomagnéticos monopolares, com barramento trifásico e neutro, fornecimento e instalação</v>
          </cell>
          <cell r="C532" t="str">
            <v>un</v>
          </cell>
          <cell r="D532">
            <v>588.98</v>
          </cell>
        </row>
        <row r="533">
          <cell r="A533" t="str">
            <v>74131/007</v>
          </cell>
          <cell r="B533" t="str">
            <v>Quadro de distribuição de energia de embutir, em chapa metálica, para 40 disjuntores termomagnéticos monopolares, com barramento trifásico e neutro, fornecimento e instalação</v>
          </cell>
          <cell r="C533" t="str">
            <v>un</v>
          </cell>
          <cell r="D533">
            <v>634.11</v>
          </cell>
        </row>
        <row r="534">
          <cell r="A534" t="str">
            <v>73780/001</v>
          </cell>
          <cell r="B534" t="str">
            <v>Chave fusível unipolar, 15kv - 100a, equipada com comando para haste de manobra . fornecimento e instalação.</v>
          </cell>
          <cell r="C534" t="str">
            <v>un</v>
          </cell>
          <cell r="D534">
            <v>288.27999999999997</v>
          </cell>
        </row>
        <row r="535">
          <cell r="A535" t="str">
            <v>72124</v>
          </cell>
          <cell r="B535" t="str">
            <v>Impermeabilização de superfície com mastique elástico a base de silicone, por volume.</v>
          </cell>
          <cell r="C535" t="str">
            <v>dm³</v>
          </cell>
          <cell r="D535">
            <v>83.94</v>
          </cell>
        </row>
        <row r="536">
          <cell r="A536" t="str">
            <v>72871</v>
          </cell>
          <cell r="B536" t="str">
            <v>Mobilização e instalação de 01 equipamento de sondagem, distância até 10km</v>
          </cell>
          <cell r="C536" t="str">
            <v>un</v>
          </cell>
          <cell r="D536">
            <v>242.46</v>
          </cell>
        </row>
        <row r="537">
          <cell r="A537" t="str">
            <v>72872</v>
          </cell>
          <cell r="B537" t="str">
            <v>Mobilização e instalação de 01 equipamento de sondagem, distância de 1 0km até 20km</v>
          </cell>
          <cell r="C537" t="str">
            <v>un</v>
          </cell>
          <cell r="D537">
            <v>395.24</v>
          </cell>
        </row>
        <row r="538">
          <cell r="A538" t="str">
            <v>73901/001</v>
          </cell>
          <cell r="B538" t="str">
            <v>Transporte vertical manual de materiais diversos a 1ª laje</v>
          </cell>
          <cell r="C538" t="str">
            <v>m³</v>
          </cell>
          <cell r="D538">
            <v>20.14</v>
          </cell>
        </row>
        <row r="539">
          <cell r="A539" t="str">
            <v>73901/002</v>
          </cell>
          <cell r="B539" t="str">
            <v>Transporte vertical manual de materiais diversos a 2ª laje</v>
          </cell>
          <cell r="C539" t="str">
            <v>m³</v>
          </cell>
          <cell r="D539">
            <v>48.35</v>
          </cell>
        </row>
        <row r="540">
          <cell r="A540" t="str">
            <v>73901/003</v>
          </cell>
          <cell r="B540" t="str">
            <v>Transporte vertical manual de materiais diversos a 1ª laje</v>
          </cell>
          <cell r="C540" t="str">
            <v>ton</v>
          </cell>
          <cell r="D540">
            <v>40.29</v>
          </cell>
        </row>
        <row r="541">
          <cell r="A541" t="str">
            <v>73901/004</v>
          </cell>
          <cell r="B541" t="str">
            <v>Transporte vertical manual de materiais diversos a 2ª laje</v>
          </cell>
          <cell r="C541" t="str">
            <v>ton</v>
          </cell>
          <cell r="D541">
            <v>66.77</v>
          </cell>
        </row>
        <row r="542">
          <cell r="A542" t="str">
            <v>74023/001</v>
          </cell>
          <cell r="B542" t="str">
            <v>Transporte horizontal de materiais diversos a 30m</v>
          </cell>
          <cell r="C542" t="str">
            <v>m³</v>
          </cell>
          <cell r="D542">
            <v>27.63</v>
          </cell>
        </row>
        <row r="543">
          <cell r="A543" t="str">
            <v>74023/002</v>
          </cell>
          <cell r="B543" t="str">
            <v>Transporte horizontal de materiais diversos a 40m</v>
          </cell>
          <cell r="C543" t="str">
            <v>m³</v>
          </cell>
          <cell r="D543">
            <v>31.08</v>
          </cell>
        </row>
        <row r="544">
          <cell r="A544" t="str">
            <v>74023/003</v>
          </cell>
          <cell r="B544" t="str">
            <v>Transporte horizontal de materiais diversos a 50m</v>
          </cell>
          <cell r="C544" t="str">
            <v>m³</v>
          </cell>
          <cell r="D544">
            <v>33.380000000000003</v>
          </cell>
        </row>
        <row r="545">
          <cell r="A545" t="str">
            <v>74023/004</v>
          </cell>
          <cell r="B545" t="str">
            <v>Transporte horizontal de materiais diversos a 60m</v>
          </cell>
          <cell r="C545" t="str">
            <v>m³</v>
          </cell>
          <cell r="D545">
            <v>35.11</v>
          </cell>
        </row>
        <row r="546">
          <cell r="A546" t="str">
            <v>74023/005</v>
          </cell>
          <cell r="B546" t="str">
            <v>Transporte horizontal de materiais diversos a 100m</v>
          </cell>
          <cell r="C546" t="str">
            <v>m³</v>
          </cell>
          <cell r="D546">
            <v>46.05</v>
          </cell>
        </row>
        <row r="547">
          <cell r="A547" t="str">
            <v>9537</v>
          </cell>
          <cell r="B547" t="str">
            <v>Limpeza final da obra</v>
          </cell>
          <cell r="C547" t="str">
            <v>m²</v>
          </cell>
          <cell r="D547">
            <v>2.06</v>
          </cell>
        </row>
        <row r="548">
          <cell r="A548" t="str">
            <v>73745/001</v>
          </cell>
          <cell r="B548" t="str">
            <v>Limpeza de estrutural de aço ou concreto com jateamento de areia</v>
          </cell>
          <cell r="C548" t="str">
            <v>m²</v>
          </cell>
          <cell r="D548">
            <v>12.66</v>
          </cell>
        </row>
        <row r="549">
          <cell r="A549" t="str">
            <v>73800/001</v>
          </cell>
          <cell r="B549" t="str">
            <v>Limpeza e polimento mecanizado em piso alta resistencia, utilizando es tuque com adesivo, cimento branco e corante</v>
          </cell>
          <cell r="C549" t="str">
            <v>m²</v>
          </cell>
          <cell r="D549">
            <v>30.35</v>
          </cell>
        </row>
        <row r="550">
          <cell r="A550" t="str">
            <v>73806/001</v>
          </cell>
          <cell r="B550" t="str">
            <v>Limpeza de superfícies com jato de alta pressão de ar e água</v>
          </cell>
          <cell r="C550" t="str">
            <v>m²</v>
          </cell>
          <cell r="D550">
            <v>1.19</v>
          </cell>
        </row>
        <row r="551">
          <cell r="A551" t="str">
            <v>73948/002</v>
          </cell>
          <cell r="B551" t="str">
            <v>Limpeza/preparo superfície concreto p/pintura</v>
          </cell>
          <cell r="C551" t="str">
            <v>m²</v>
          </cell>
          <cell r="D551">
            <v>6.1</v>
          </cell>
        </row>
        <row r="552">
          <cell r="A552" t="str">
            <v>73948/003</v>
          </cell>
          <cell r="B552" t="str">
            <v>Limpeza azulejo</v>
          </cell>
          <cell r="C552" t="str">
            <v>m²</v>
          </cell>
          <cell r="D552">
            <v>4.43</v>
          </cell>
        </row>
        <row r="553">
          <cell r="A553" t="str">
            <v>73948/004</v>
          </cell>
          <cell r="B553" t="str">
            <v>Limpeza e lavagem de pastilhas</v>
          </cell>
          <cell r="C553" t="str">
            <v>m²</v>
          </cell>
          <cell r="D553">
            <v>6.65</v>
          </cell>
        </row>
        <row r="554">
          <cell r="A554" t="str">
            <v>73948/005</v>
          </cell>
          <cell r="B554" t="str">
            <v>Limpeza chapa melaminica em parede</v>
          </cell>
          <cell r="C554" t="str">
            <v>m²</v>
          </cell>
          <cell r="D554">
            <v>4.41</v>
          </cell>
        </row>
        <row r="555">
          <cell r="A555" t="str">
            <v>73948/006</v>
          </cell>
          <cell r="B555" t="str">
            <v>Limpeza lambri alumínio</v>
          </cell>
          <cell r="C555" t="str">
            <v>m²</v>
          </cell>
          <cell r="D555">
            <v>10.119999999999999</v>
          </cell>
        </row>
        <row r="556">
          <cell r="A556" t="str">
            <v>73948/007</v>
          </cell>
          <cell r="B556" t="str">
            <v>Limpeza esquadria ferro c/solvente</v>
          </cell>
          <cell r="C556" t="str">
            <v>m²</v>
          </cell>
          <cell r="D556">
            <v>17.239999999999998</v>
          </cell>
        </row>
        <row r="557">
          <cell r="A557" t="str">
            <v>73948/008</v>
          </cell>
          <cell r="B557" t="str">
            <v>Limpeza vidro comum</v>
          </cell>
          <cell r="C557" t="str">
            <v>m²</v>
          </cell>
          <cell r="D557">
            <v>8.51</v>
          </cell>
        </row>
        <row r="558">
          <cell r="A558" t="str">
            <v>73948/009</v>
          </cell>
          <cell r="B558" t="str">
            <v>Limpeza forro</v>
          </cell>
          <cell r="C558" t="str">
            <v>m²</v>
          </cell>
          <cell r="D558">
            <v>17.62</v>
          </cell>
        </row>
        <row r="559">
          <cell r="A559" t="str">
            <v>73948/010</v>
          </cell>
          <cell r="B559" t="str">
            <v>Limpeza piso mármore/granito</v>
          </cell>
          <cell r="C559" t="str">
            <v>m²</v>
          </cell>
          <cell r="D559">
            <v>16.09</v>
          </cell>
        </row>
        <row r="560">
          <cell r="A560" t="str">
            <v>73948/011</v>
          </cell>
          <cell r="B560" t="str">
            <v>Limpeza piso cerâmico</v>
          </cell>
          <cell r="C560" t="str">
            <v>m²</v>
          </cell>
          <cell r="D560">
            <v>15.68</v>
          </cell>
        </row>
        <row r="561">
          <cell r="A561" t="str">
            <v>73948/012</v>
          </cell>
          <cell r="B561" t="str">
            <v>Limpeza piso placa borracha c/enceramento</v>
          </cell>
          <cell r="C561" t="str">
            <v>m²</v>
          </cell>
          <cell r="D561">
            <v>19.399999999999999</v>
          </cell>
        </row>
        <row r="562">
          <cell r="A562" t="str">
            <v>73948/013</v>
          </cell>
          <cell r="B562" t="str">
            <v>Limpeza piso placa borracha</v>
          </cell>
          <cell r="C562" t="str">
            <v>m²</v>
          </cell>
          <cell r="D562">
            <v>7.46</v>
          </cell>
        </row>
        <row r="563">
          <cell r="A563" t="str">
            <v>73948/014</v>
          </cell>
          <cell r="B563" t="str">
            <v>Limpeza piso cimentado</v>
          </cell>
          <cell r="C563" t="str">
            <v>m²</v>
          </cell>
          <cell r="D563">
            <v>9.73</v>
          </cell>
        </row>
        <row r="564">
          <cell r="A564" t="str">
            <v>73948/015</v>
          </cell>
          <cell r="B564" t="str">
            <v>Limpeza piso marmorite/granilite</v>
          </cell>
          <cell r="C564" t="str">
            <v>m²</v>
          </cell>
          <cell r="D564">
            <v>10.37</v>
          </cell>
        </row>
        <row r="565">
          <cell r="A565" t="str">
            <v>73948/016</v>
          </cell>
          <cell r="B565" t="str">
            <v>Limpeza manual do terreno (c/ raspagem superficial)</v>
          </cell>
          <cell r="C565" t="str">
            <v>m²</v>
          </cell>
          <cell r="D565">
            <v>2.87</v>
          </cell>
        </row>
        <row r="566">
          <cell r="A566" t="str">
            <v>74086/001</v>
          </cell>
          <cell r="B566" t="str">
            <v>Limpeza louças e metais</v>
          </cell>
          <cell r="C566" t="str">
            <v>un</v>
          </cell>
          <cell r="D566">
            <v>18.760000000000002</v>
          </cell>
        </row>
        <row r="567">
          <cell r="A567" t="str">
            <v>74243/001</v>
          </cell>
          <cell r="B567" t="str">
            <v>Limpeza geral de quadra poliesportiva</v>
          </cell>
          <cell r="C567" t="str">
            <v>m²</v>
          </cell>
          <cell r="D567">
            <v>1.61</v>
          </cell>
        </row>
        <row r="568">
          <cell r="A568" t="str">
            <v>73804/001</v>
          </cell>
          <cell r="B568" t="str">
            <v>Proteção de fachada com tela de polipropileno fixada em estrutura de madeira com arame galvanizado</v>
          </cell>
          <cell r="C568" t="str">
            <v>m²</v>
          </cell>
          <cell r="D568">
            <v>16.260000000000002</v>
          </cell>
        </row>
        <row r="569">
          <cell r="A569" t="str">
            <v>6022</v>
          </cell>
          <cell r="B569" t="str">
            <v>Argamassa traço 1:2 (cal e areia fina peneirada), preparo manual</v>
          </cell>
          <cell r="C569" t="str">
            <v>m³</v>
          </cell>
          <cell r="D569">
            <v>454.75</v>
          </cell>
        </row>
        <row r="570">
          <cell r="A570" t="str">
            <v>74163/001</v>
          </cell>
          <cell r="B570" t="str">
            <v>Perfuração de poço com perfuratriz pneumática</v>
          </cell>
          <cell r="C570" t="str">
            <v>m</v>
          </cell>
          <cell r="D570">
            <v>37.21</v>
          </cell>
        </row>
        <row r="571">
          <cell r="A571" t="str">
            <v>74163/002</v>
          </cell>
          <cell r="B571" t="str">
            <v>Perfuração de poço com perfuratriz a percussão</v>
          </cell>
          <cell r="C571" t="str">
            <v>m</v>
          </cell>
          <cell r="D571">
            <v>62.9</v>
          </cell>
        </row>
        <row r="572">
          <cell r="A572" t="str">
            <v>40841</v>
          </cell>
          <cell r="B572" t="str">
            <v>Abraçadeira p/poços profundos</v>
          </cell>
          <cell r="C572" t="str">
            <v>un</v>
          </cell>
          <cell r="D572">
            <v>82.58</v>
          </cell>
        </row>
        <row r="573">
          <cell r="A573" t="str">
            <v>6391</v>
          </cell>
          <cell r="B573" t="str">
            <v>Solda topo descendente chanfrada espessura=1/4" chapa/perfil/tubo aço com conversor diesel.</v>
          </cell>
          <cell r="C573" t="str">
            <v>m</v>
          </cell>
          <cell r="D573">
            <v>101.18</v>
          </cell>
        </row>
        <row r="574">
          <cell r="A574" t="str">
            <v>71516</v>
          </cell>
          <cell r="B574" t="str">
            <v>Conjunto de mangueira para combate a incêndio em fibra de poliéster pura, com 1.1/2", revestida internamente, com 2 lances de 15m cada</v>
          </cell>
          <cell r="C574" t="str">
            <v>un</v>
          </cell>
          <cell r="D574">
            <v>480</v>
          </cell>
        </row>
        <row r="575">
          <cell r="A575" t="str">
            <v>73916/001</v>
          </cell>
          <cell r="B575" t="str">
            <v>Placa de identificação em chapa galvanizada num. 18, 12x18cm</v>
          </cell>
          <cell r="C575" t="str">
            <v>un</v>
          </cell>
          <cell r="D575">
            <v>26.08</v>
          </cell>
        </row>
        <row r="576">
          <cell r="A576" t="str">
            <v>73916/002</v>
          </cell>
          <cell r="B576" t="str">
            <v>Placa esmaltada para identificação nr de rua, dimensões 45x25cm</v>
          </cell>
          <cell r="C576" t="str">
            <v>un</v>
          </cell>
          <cell r="D576">
            <v>51.76</v>
          </cell>
        </row>
        <row r="577">
          <cell r="A577" t="str">
            <v>73916/003</v>
          </cell>
          <cell r="B577" t="str">
            <v>Placa de identificação em chapa galvanizada num. 18, dimensões 8x12cm</v>
          </cell>
          <cell r="C577" t="str">
            <v>un</v>
          </cell>
          <cell r="D577">
            <v>14.32</v>
          </cell>
        </row>
        <row r="578">
          <cell r="A578" t="str">
            <v>6171</v>
          </cell>
          <cell r="B578" t="str">
            <v>Tampa de concreto armado 60x60x5cm para caixa</v>
          </cell>
          <cell r="C578" t="str">
            <v>un</v>
          </cell>
          <cell r="D578">
            <v>19.84</v>
          </cell>
        </row>
        <row r="579">
          <cell r="A579" t="str">
            <v>74051/001</v>
          </cell>
          <cell r="B579" t="str">
            <v>Caixa de gordura dupla em concreto pré-moldado dn 60mm com tampa - fornecimento e instalação</v>
          </cell>
          <cell r="C579" t="str">
            <v>un</v>
          </cell>
          <cell r="D579">
            <v>184.19</v>
          </cell>
        </row>
        <row r="580">
          <cell r="A580" t="str">
            <v>74051/002</v>
          </cell>
          <cell r="B580" t="str">
            <v>Caixa de gordura simples em concreto pré-moldado dn 40mm com tampa - fornecimento e instalação</v>
          </cell>
          <cell r="C580" t="str">
            <v>un</v>
          </cell>
          <cell r="D580">
            <v>113.13</v>
          </cell>
        </row>
        <row r="581">
          <cell r="A581" t="str">
            <v>74058/001</v>
          </cell>
          <cell r="B581" t="str">
            <v>Torneira de boia real 1/2 com balão metálico - fornecimento e instalação</v>
          </cell>
          <cell r="C581" t="str">
            <v>un</v>
          </cell>
          <cell r="D581">
            <v>43.76</v>
          </cell>
        </row>
        <row r="582">
          <cell r="A582" t="str">
            <v>74058/002</v>
          </cell>
          <cell r="B582" t="str">
            <v>Torneira de boia vazão total 3/4 com balão plástico - fornecimento e instalação</v>
          </cell>
          <cell r="C582" t="str">
            <v>un</v>
          </cell>
          <cell r="D582">
            <v>59.45</v>
          </cell>
        </row>
        <row r="583">
          <cell r="A583" t="str">
            <v>74058/003</v>
          </cell>
          <cell r="B583" t="str">
            <v>Torneira de boia real 1 com balão plástico - fornecimento e instalação</v>
          </cell>
          <cell r="C583" t="str">
            <v>un</v>
          </cell>
          <cell r="D583">
            <v>61.37</v>
          </cell>
        </row>
        <row r="584">
          <cell r="A584" t="str">
            <v>74058/004</v>
          </cell>
          <cell r="B584" t="str">
            <v>Torneira de bóia real 2" com balão plástico - fornecimento e instalação</v>
          </cell>
          <cell r="C584" t="str">
            <v>un</v>
          </cell>
          <cell r="D584">
            <v>129.26</v>
          </cell>
        </row>
        <row r="585">
          <cell r="A585" t="str">
            <v>74104/001</v>
          </cell>
          <cell r="B585" t="str">
            <v>Caixa de inspeção em alvenaria de tijolo maciço 60x60x60cm, revestida internamento com barra lisa (cimento e areia, traço 1:4) e=2,0cm, com tampa pré-moldada de concreto e fundo de concreto 15mpa tipo c - escav ação e confecção</v>
          </cell>
          <cell r="C585" t="str">
            <v>un</v>
          </cell>
          <cell r="D585">
            <v>119.59</v>
          </cell>
        </row>
        <row r="586">
          <cell r="A586" t="str">
            <v>74166/001</v>
          </cell>
          <cell r="B586" t="str">
            <v>Caixa de inspeção em concreto pré-moldado DN 60mm com tampa h= 60cm - fornecimento e instalação</v>
          </cell>
          <cell r="C586" t="str">
            <v>un</v>
          </cell>
          <cell r="D586">
            <v>179.83</v>
          </cell>
        </row>
        <row r="587">
          <cell r="A587" t="str">
            <v>74166/002</v>
          </cell>
          <cell r="B587" t="str">
            <v>Caixa de inspeção em anel de concreto pré-moldado, com 950mm de altura total. aneis com esp=50mm, diam.=600mm. exclusive tampão e escavação - fornecimento e instalação</v>
          </cell>
          <cell r="C587" t="str">
            <v>un</v>
          </cell>
          <cell r="D587">
            <v>257.51</v>
          </cell>
        </row>
        <row r="588">
          <cell r="A588" t="str">
            <v>6021</v>
          </cell>
          <cell r="B588" t="str">
            <v>Vaso sanitário sifonado louça branca padrão popular, com conjunto para fixaçao para vaso sanitário com parafuso, arruela e bucha - fornecimento e instalação</v>
          </cell>
          <cell r="C588" t="str">
            <v>un</v>
          </cell>
          <cell r="D588">
            <v>199.22</v>
          </cell>
        </row>
        <row r="589">
          <cell r="A589" t="str">
            <v>74035/001</v>
          </cell>
          <cell r="B589" t="str">
            <v>Carregador frontal (pa carregadeira) sobre rodas 105hp capacidade da c açamba 1,4 a 1,7m3 - chp - inclusive operador</v>
          </cell>
          <cell r="C589" t="str">
            <v>h</v>
          </cell>
          <cell r="D589">
            <v>129.62</v>
          </cell>
        </row>
        <row r="590">
          <cell r="A590" t="str">
            <v>74036/001</v>
          </cell>
          <cell r="B590" t="str">
            <v>Trator de esteiras, 153hp - chi - inclusive operador</v>
          </cell>
          <cell r="C590" t="str">
            <v>h</v>
          </cell>
          <cell r="D590">
            <v>95.59</v>
          </cell>
        </row>
        <row r="591">
          <cell r="A591" t="str">
            <v>74036/002</v>
          </cell>
          <cell r="B591" t="str">
            <v>Trator esteiras diesel 140cv - chp - inclusive operador</v>
          </cell>
          <cell r="C591" t="str">
            <v>h</v>
          </cell>
          <cell r="D591">
            <v>233.45</v>
          </cell>
        </row>
        <row r="592">
          <cell r="A592" t="str">
            <v>74040/002</v>
          </cell>
          <cell r="B592" t="str">
            <v>Soquete compactador 72kg, gasolina, 3hp, (chi), exclusive operador.</v>
          </cell>
          <cell r="C592" t="str">
            <v>h</v>
          </cell>
          <cell r="D592">
            <v>2.2400000000000002</v>
          </cell>
        </row>
        <row r="593">
          <cell r="A593" t="str">
            <v>3061</v>
          </cell>
          <cell r="B593" t="str">
            <v>Escavação mec vala n escor mat 1a cat c/retroescav até 1,50m excl esgotamento</v>
          </cell>
          <cell r="C593" t="str">
            <v>m³</v>
          </cell>
          <cell r="D593">
            <v>5.2</v>
          </cell>
        </row>
        <row r="594">
          <cell r="A594" t="str">
            <v>5089</v>
          </cell>
          <cell r="B594" t="str">
            <v>Rolo compactador vibratório pé de carneiro para solos, potência 80hp, peso máximo operacional 8,8t - manutenção</v>
          </cell>
          <cell r="C594" t="str">
            <v>h</v>
          </cell>
          <cell r="D594">
            <v>17.61</v>
          </cell>
        </row>
        <row r="595">
          <cell r="A595" t="str">
            <v>5627</v>
          </cell>
          <cell r="B595" t="str">
            <v>Escavadeira hidráulica sobre esteiras, caçamba 0,80 m³, peso operacional 17 t, potência bruta 111 hp - depreciação. af_06/2014</v>
          </cell>
          <cell r="C595" t="str">
            <v>h</v>
          </cell>
          <cell r="D595">
            <v>25.44</v>
          </cell>
        </row>
        <row r="596">
          <cell r="A596" t="str">
            <v>5628</v>
          </cell>
          <cell r="B596" t="str">
            <v>Escavadeira hidráulica sobre esteiras, caçamba 0,80 m³, peso operacional 17 t, potência bruta 111 hp - juros. af_06/2014</v>
          </cell>
          <cell r="C596" t="str">
            <v>h</v>
          </cell>
          <cell r="D596">
            <v>5.72</v>
          </cell>
        </row>
        <row r="597">
          <cell r="A597" t="str">
            <v>5629</v>
          </cell>
          <cell r="B597" t="str">
            <v>Escavadeira hidráulica sobre esteiras, caçamba 0,80 m³, peso operacional 17 t, potência bruta 111 hp - manutenção. af_06/2014</v>
          </cell>
          <cell r="C597" t="str">
            <v>h</v>
          </cell>
          <cell r="D597">
            <v>35.770000000000003</v>
          </cell>
        </row>
        <row r="598">
          <cell r="A598" t="str">
            <v>5630</v>
          </cell>
          <cell r="B598" t="str">
            <v>Escavadeira hidráulica sobre esteiras, caçamba 0,80 m³, peso operacional 17 t, potência bruta 111 hp - materiais na operação. af_06/2014</v>
          </cell>
          <cell r="C598" t="str">
            <v>h</v>
          </cell>
          <cell r="D598">
            <v>54.15</v>
          </cell>
        </row>
        <row r="599">
          <cell r="A599" t="str">
            <v>5631</v>
          </cell>
          <cell r="B599" t="str">
            <v>Escavadeira hidráulica sobre esteiras, caçamba 0,80 m³, peso operacional 17 t, potência bruta 111 hp - chp diurno. af_06/2014</v>
          </cell>
          <cell r="C599" t="str">
            <v>chp</v>
          </cell>
          <cell r="D599">
            <v>141.72999999999999</v>
          </cell>
        </row>
        <row r="600">
          <cell r="A600" t="str">
            <v>5632</v>
          </cell>
          <cell r="B600" t="str">
            <v>Escavadeira hidráulica sobre esteiras, caçamba 0,80 m³, peso operacional 17 t, potência bruta 111 hp - chi diurno. af_06/2014</v>
          </cell>
          <cell r="C600" t="str">
            <v>chi</v>
          </cell>
          <cell r="D600">
            <v>51.8</v>
          </cell>
        </row>
        <row r="601">
          <cell r="A601" t="str">
            <v>5658</v>
          </cell>
          <cell r="B601" t="str">
            <v>Grade aradora com 24 discos de 24" sobre pneus - manutenção</v>
          </cell>
          <cell r="C601" t="str">
            <v>h</v>
          </cell>
          <cell r="D601">
            <v>2.15</v>
          </cell>
        </row>
        <row r="602">
          <cell r="A602" t="str">
            <v>5664</v>
          </cell>
          <cell r="B602" t="str">
            <v>Retroescavadeira sobre rodas com carregadeira, tração 4x4, potência líq. 88 hp, caçamba carreg. cap. mín. 1 m³, caçamba retro cap. 0,26 m³, peso operacional mín. 6.674 kg, profundidade escavação máx. 4,37 m - manutenção. af_06/2014</v>
          </cell>
          <cell r="C602" t="str">
            <v>h</v>
          </cell>
          <cell r="D602">
            <v>15.52</v>
          </cell>
        </row>
        <row r="603">
          <cell r="A603" t="str">
            <v>72293</v>
          </cell>
          <cell r="B603" t="str">
            <v>Cap pvc esgoto 50mm (tampão) - fornecimento e instalação</v>
          </cell>
          <cell r="C603" t="str">
            <v>un</v>
          </cell>
          <cell r="D603">
            <v>4.63</v>
          </cell>
        </row>
        <row r="604">
          <cell r="A604" t="str">
            <v>72294</v>
          </cell>
          <cell r="B604" t="str">
            <v>Cap pvc esgoto 75mm (tampão) - fornecimento e instalação</v>
          </cell>
          <cell r="C604" t="str">
            <v>un</v>
          </cell>
          <cell r="D604">
            <v>7.13</v>
          </cell>
        </row>
        <row r="605">
          <cell r="A605" t="str">
            <v>72295</v>
          </cell>
          <cell r="B605" t="str">
            <v>Cap pvc esgoto 100mm (tampão) - fornecimento e instalação</v>
          </cell>
          <cell r="C605" t="str">
            <v>un</v>
          </cell>
          <cell r="D605">
            <v>9.76</v>
          </cell>
        </row>
        <row r="606">
          <cell r="A606" t="str">
            <v>72306</v>
          </cell>
          <cell r="B606" t="str">
            <v>Cotovelo de aço galvanizado 4" - fornecimento e instalação</v>
          </cell>
          <cell r="C606" t="str">
            <v>un</v>
          </cell>
          <cell r="D606">
            <v>161.97999999999999</v>
          </cell>
        </row>
        <row r="607">
          <cell r="A607" t="str">
            <v>72307</v>
          </cell>
          <cell r="B607" t="str">
            <v>Cotovelo de aço galvanizado 5" - fornecimento e instalação</v>
          </cell>
          <cell r="C607" t="str">
            <v>un</v>
          </cell>
          <cell r="D607">
            <v>375.41</v>
          </cell>
        </row>
        <row r="608">
          <cell r="A608" t="str">
            <v>72313</v>
          </cell>
          <cell r="B608" t="str">
            <v>Cotovelo de aço galvanizado 6" - fornecimento e instalação</v>
          </cell>
          <cell r="C608" t="str">
            <v>un</v>
          </cell>
          <cell r="D608">
            <v>464.77</v>
          </cell>
        </row>
        <row r="609">
          <cell r="A609" t="str">
            <v>72320</v>
          </cell>
          <cell r="B609" t="str">
            <v>Cotovelo de cobre 79mm, ligação soldada - fornecimento e instalação</v>
          </cell>
          <cell r="C609" t="str">
            <v>un</v>
          </cell>
          <cell r="D609">
            <v>166.41</v>
          </cell>
        </row>
        <row r="610">
          <cell r="A610" t="str">
            <v>73856/001</v>
          </cell>
          <cell r="B610" t="str">
            <v>Boca p/bueiro simples tubular d=0,40m em concreto ciclópico, incluindo formas, escavação, reaterro e materiais, excluindo material reaterro jazida e transporte</v>
          </cell>
          <cell r="C610" t="str">
            <v>un</v>
          </cell>
          <cell r="D610">
            <v>412.24</v>
          </cell>
        </row>
        <row r="611">
          <cell r="A611" t="str">
            <v>73856/002</v>
          </cell>
          <cell r="B611" t="str">
            <v>Boca para bueiro simples tubular, diâmetro =0,60m, em concreto ciclópico, incluindo formas, escavação, reaterro e materiais, excluindo material reaterro jazida e transporte.</v>
          </cell>
          <cell r="C611" t="str">
            <v>un</v>
          </cell>
          <cell r="D611">
            <v>680.03</v>
          </cell>
        </row>
        <row r="612">
          <cell r="A612" t="str">
            <v>73856/003</v>
          </cell>
          <cell r="B612" t="str">
            <v>Boca para bueiro simples tubular, diâmetro =0,80m, em concreto ciclópico, incluindo formas, escavação, reaterro e materiais, excluindo material reaterro jazida e transporte.</v>
          </cell>
          <cell r="C612" t="str">
            <v>un</v>
          </cell>
          <cell r="D612">
            <v>1024.53</v>
          </cell>
        </row>
        <row r="613">
          <cell r="A613" t="str">
            <v>73856/004</v>
          </cell>
          <cell r="B613" t="str">
            <v>Boca para bueiro simples tubular, diâmetro =1,00m, em concreto ciclópico, incluindo formas, escavação, reaterro e materiais, excluindo material reaterro jazida e transporte.</v>
          </cell>
          <cell r="C613" t="str">
            <v>un</v>
          </cell>
          <cell r="D613">
            <v>1451.31</v>
          </cell>
        </row>
        <row r="614">
          <cell r="A614" t="str">
            <v>73856/005</v>
          </cell>
          <cell r="B614" t="str">
            <v>Boca para bueiro simples tubular, diâmetro =1,20m, em concreto ciclópico, incluindo formas, escavação, reaterro e materiais, excluindo material reaterro jazida e transporte.</v>
          </cell>
          <cell r="C614" t="str">
            <v>un</v>
          </cell>
          <cell r="D614">
            <v>1964.81</v>
          </cell>
        </row>
        <row r="615">
          <cell r="A615" t="str">
            <v>73856/006</v>
          </cell>
          <cell r="B615" t="str">
            <v>Boca para bueiro duplo tubular, diâmetro =0,40m, em concreto ciclópico, incluindo formas, escavação, reaterro e materiais, excluindo material reaterro jazida e transporte.</v>
          </cell>
          <cell r="C615" t="str">
            <v>un</v>
          </cell>
          <cell r="D615">
            <v>584.52</v>
          </cell>
        </row>
        <row r="616">
          <cell r="A616" t="str">
            <v>73856/007</v>
          </cell>
          <cell r="B616" t="str">
            <v>Boca para bueiro duplo tubular, diâmetro =0,60m, em concreto ciclópico, incluindo formas, escavação, reaterro e materiais, excluindo material reaterro jazida e transporte.</v>
          </cell>
          <cell r="C616" t="str">
            <v>un</v>
          </cell>
          <cell r="D616">
            <v>969.34</v>
          </cell>
        </row>
        <row r="617">
          <cell r="A617" t="str">
            <v>73856/008</v>
          </cell>
          <cell r="B617" t="str">
            <v>Boca para bueiro duplo tubular, diâmetro =0,80m, em concreto ciclópico, incluindo formas, escavação, reaterro e materiais, excluindo material reaterro jazida e transporte.</v>
          </cell>
          <cell r="C617" t="str">
            <v>un</v>
          </cell>
          <cell r="D617">
            <v>1462.12</v>
          </cell>
        </row>
        <row r="618">
          <cell r="A618" t="str">
            <v>75381/001</v>
          </cell>
          <cell r="B618" t="str">
            <v>Cobertura com telha de chapa de aço zincado, ondulada, espessura de 0 ,5mm</v>
          </cell>
          <cell r="C618" t="str">
            <v>m²</v>
          </cell>
          <cell r="D618">
            <v>33.76</v>
          </cell>
        </row>
        <row r="619">
          <cell r="A619" t="str">
            <v>6058</v>
          </cell>
          <cell r="B619" t="str">
            <v>Cumeeira com telha cerâmica embocada com argamassa traço 1:2:8 (cimento, cal e areia)</v>
          </cell>
          <cell r="C619" t="str">
            <v>m</v>
          </cell>
          <cell r="D619">
            <v>20.88</v>
          </cell>
        </row>
        <row r="620">
          <cell r="A620" t="str">
            <v>73930/001</v>
          </cell>
          <cell r="B620" t="str">
            <v>Cordão de arremate com telha cerâmica tipo canal embocada com argamassa traço 1:3 (cimento e areia)</v>
          </cell>
          <cell r="C620" t="str">
            <v>m</v>
          </cell>
          <cell r="D620">
            <v>16.22</v>
          </cell>
        </row>
        <row r="621">
          <cell r="A621" t="str">
            <v>73744/001</v>
          </cell>
          <cell r="B621" t="str">
            <v>Cumeeira para telha de fibrocimento estrutural, incluso acessórios para fixação e vedação</v>
          </cell>
          <cell r="C621" t="str">
            <v>m</v>
          </cell>
          <cell r="D621">
            <v>102.54</v>
          </cell>
        </row>
        <row r="622">
          <cell r="A622" t="str">
            <v>74045/001</v>
          </cell>
          <cell r="B622" t="str">
            <v>Cumeeira universal para telha de fibrocimento ondulada espessura 6 mm, incluso juntas de vedação e acessórios de fixação</v>
          </cell>
          <cell r="C622" t="str">
            <v>m</v>
          </cell>
          <cell r="D622">
            <v>48.01</v>
          </cell>
        </row>
        <row r="623">
          <cell r="A623" t="str">
            <v>74045/002</v>
          </cell>
          <cell r="B623" t="str">
            <v>Cumeeira tipo shed para telha de fibrocimento ondulada, incluso juntas de vedação e acessórios de fixação</v>
          </cell>
          <cell r="C623" t="str">
            <v>m</v>
          </cell>
          <cell r="D623">
            <v>39.26</v>
          </cell>
        </row>
        <row r="624">
          <cell r="A624" t="str">
            <v>73783/005</v>
          </cell>
          <cell r="B624" t="str">
            <v>Poste concreto seção circular comprimento=7m carga nominal topo 100kg inclusive Escavação exclusive transporte - fornecimento e colocação</v>
          </cell>
          <cell r="C624" t="str">
            <v>un</v>
          </cell>
          <cell r="D624">
            <v>519.70000000000005</v>
          </cell>
        </row>
        <row r="625">
          <cell r="A625" t="str">
            <v>73783/006</v>
          </cell>
          <cell r="B625" t="str">
            <v>Poste concreto seção circular comprimento=7m carga nominal topo 200kg inclusive Escavação exclusive transporte - fornecimento e colocação</v>
          </cell>
          <cell r="C625" t="str">
            <v>un</v>
          </cell>
          <cell r="D625">
            <v>611.24</v>
          </cell>
        </row>
        <row r="626">
          <cell r="A626" t="str">
            <v>73783/008</v>
          </cell>
          <cell r="B626" t="str">
            <v>Poste concreto seção circular comprimento=11m e carga nominal 200kg inclusive escavação exclusive transporte - fornecimento e colocação</v>
          </cell>
          <cell r="C626" t="str">
            <v>un</v>
          </cell>
          <cell r="D626">
            <v>1079.98</v>
          </cell>
        </row>
        <row r="627">
          <cell r="A627" t="str">
            <v>73783/009</v>
          </cell>
          <cell r="B627" t="str">
            <v>Poste concreto seção circular comprimento=11m carga nominal no topo 3 00kg inclusive escavação exclusive transporte - fornecimento e colocação</v>
          </cell>
          <cell r="C627" t="str">
            <v>un</v>
          </cell>
          <cell r="D627">
            <v>1082.3399999999999</v>
          </cell>
        </row>
        <row r="628">
          <cell r="A628" t="str">
            <v>73783/010</v>
          </cell>
          <cell r="B628" t="str">
            <v>Poste concreto seção circular comprimento=11m carga nominal no topo 4 00kg inclusive escavação exclusive transporte - fornecimento e colocação</v>
          </cell>
          <cell r="C628" t="str">
            <v>un</v>
          </cell>
          <cell r="D628">
            <v>1293.8900000000001</v>
          </cell>
        </row>
        <row r="629">
          <cell r="A629" t="str">
            <v>73783/011</v>
          </cell>
          <cell r="B629" t="str">
            <v>Poste concreto seção circular comprimento=14m carga nominal no topo 4 00kg inclusive escavação exclusive transporte - fornecimento e colocação</v>
          </cell>
          <cell r="C629" t="str">
            <v>un</v>
          </cell>
          <cell r="D629">
            <v>1996.41</v>
          </cell>
        </row>
        <row r="630">
          <cell r="A630" t="str">
            <v>73783/012</v>
          </cell>
          <cell r="B630" t="str">
            <v>Poste concreto seção circular comprimento=7m carga nominal no topo 300 kg inclusive Escavação exclusive transporte - fornecimento e colocação</v>
          </cell>
          <cell r="C630" t="str">
            <v>un</v>
          </cell>
          <cell r="D630">
            <v>708.54</v>
          </cell>
        </row>
        <row r="631">
          <cell r="A631" t="str">
            <v>73783/014</v>
          </cell>
          <cell r="B631" t="str">
            <v>Poste concreto seção circular comprimento=9m carga nominal no topo 200 kg inclusive Escavação exclusive transporte - fornecimento e colocação</v>
          </cell>
          <cell r="C631" t="str">
            <v>un</v>
          </cell>
          <cell r="D631">
            <v>786.57</v>
          </cell>
        </row>
        <row r="632">
          <cell r="A632" t="str">
            <v>73783/015</v>
          </cell>
          <cell r="B632" t="str">
            <v>Poste concreto seção circular comprimento=9m carga nominal no topo 300 kg inclusive Escavação exclusive transporte - fornecimento e colocação</v>
          </cell>
          <cell r="C632" t="str">
            <v>un</v>
          </cell>
          <cell r="D632">
            <v>847.63</v>
          </cell>
        </row>
        <row r="633">
          <cell r="A633" t="str">
            <v>73783/016</v>
          </cell>
          <cell r="B633" t="str">
            <v>Poste concreto seção circular comprimento=9m carga nominal no topo 400 kg inclusive Escavação exclusive transporte - fornecimento e colocação</v>
          </cell>
          <cell r="C633" t="str">
            <v>un</v>
          </cell>
          <cell r="D633">
            <v>1032.24</v>
          </cell>
        </row>
        <row r="634">
          <cell r="A634" t="str">
            <v>73783/017</v>
          </cell>
          <cell r="B634" t="str">
            <v>Poste concreto seção circular comprimento=10m carga nominal no topo 60 0kg inclusive escavação exclusive transporte - fornecimento e colocação</v>
          </cell>
          <cell r="C634" t="str">
            <v>un</v>
          </cell>
          <cell r="D634">
            <v>1372.14</v>
          </cell>
        </row>
        <row r="635">
          <cell r="A635" t="str">
            <v>73769/001</v>
          </cell>
          <cell r="B635" t="str">
            <v>Poste aço cônico contínuo curvo simples sem base c/janela 9m (inspecao ) - fornecimento e instalação</v>
          </cell>
          <cell r="C635" t="str">
            <v>un</v>
          </cell>
          <cell r="D635">
            <v>1315.04</v>
          </cell>
        </row>
        <row r="636">
          <cell r="A636" t="str">
            <v>73769/002</v>
          </cell>
          <cell r="B636" t="str">
            <v>Poste de aço cônico contínuo curvo simples, flangeado, com janela de inspeção h=9m - fornecimento e instalação</v>
          </cell>
          <cell r="C636" t="str">
            <v>un</v>
          </cell>
          <cell r="D636">
            <v>1316.81</v>
          </cell>
        </row>
        <row r="637">
          <cell r="A637" t="str">
            <v>73769/003</v>
          </cell>
          <cell r="B637" t="str">
            <v>Poste de aço cônico contínuo curvo duplo, flangeado, com janela de inspeção h=9m - fornecimento e instalação</v>
          </cell>
          <cell r="C637" t="str">
            <v>un</v>
          </cell>
          <cell r="D637">
            <v>1358.83</v>
          </cell>
        </row>
        <row r="638">
          <cell r="A638" t="str">
            <v>73769/004</v>
          </cell>
          <cell r="B638" t="str">
            <v>Poste de aço cônico contínuo reto, flangeado, h=9m - fornecimento e instalação</v>
          </cell>
          <cell r="C638" t="str">
            <v>un</v>
          </cell>
          <cell r="D638">
            <v>1371.94</v>
          </cell>
        </row>
        <row r="639">
          <cell r="A639" t="str">
            <v>73855/001</v>
          </cell>
          <cell r="B639" t="str">
            <v>Chumbador de aço para fixação de poste de aço reto ou curvo 7 a 9m com flange - fornecimento e instalação</v>
          </cell>
          <cell r="C639" t="str">
            <v>un</v>
          </cell>
          <cell r="D639">
            <v>480.72</v>
          </cell>
        </row>
        <row r="640">
          <cell r="A640" t="str">
            <v>72281</v>
          </cell>
          <cell r="B640" t="str">
            <v>Reator para lâmpada vapor de mercúrio uso externo 220v/400w</v>
          </cell>
          <cell r="C640" t="str">
            <v>un</v>
          </cell>
          <cell r="D640">
            <v>98.78</v>
          </cell>
        </row>
        <row r="641">
          <cell r="A641" t="str">
            <v>72282</v>
          </cell>
          <cell r="B641" t="str">
            <v>Reator para lâmpada vapor de sódio alta pressão - 220v/250w - uso externo</v>
          </cell>
          <cell r="C641" t="str">
            <v>un</v>
          </cell>
          <cell r="D641">
            <v>139.29</v>
          </cell>
        </row>
        <row r="642">
          <cell r="A642" t="str">
            <v>73831/001</v>
          </cell>
          <cell r="B642" t="str">
            <v>Lâmpada de vapor de mercúrio de 125w - fornecimento e instalação</v>
          </cell>
          <cell r="C642" t="str">
            <v>un</v>
          </cell>
          <cell r="D642">
            <v>16.489999999999998</v>
          </cell>
        </row>
        <row r="643">
          <cell r="A643" t="str">
            <v>73831/002</v>
          </cell>
          <cell r="B643" t="str">
            <v>Lâmpada de vapor de mercúrio de 250w - fornecimento e instalação</v>
          </cell>
          <cell r="C643" t="str">
            <v>un</v>
          </cell>
          <cell r="D643">
            <v>28.43</v>
          </cell>
        </row>
        <row r="644">
          <cell r="A644" t="str">
            <v>73831/003</v>
          </cell>
          <cell r="B644" t="str">
            <v>Lâmpada de vapor de mercúrio de 400w/250v - fornecimento e instalação</v>
          </cell>
          <cell r="C644" t="str">
            <v>un</v>
          </cell>
          <cell r="D644">
            <v>37.770000000000003</v>
          </cell>
        </row>
        <row r="645">
          <cell r="A645" t="str">
            <v>73831/004</v>
          </cell>
          <cell r="B645" t="str">
            <v>Lâmpada mista de 160w - fornecimento e instalação</v>
          </cell>
          <cell r="C645" t="str">
            <v>un</v>
          </cell>
          <cell r="D645">
            <v>18.23</v>
          </cell>
        </row>
        <row r="646">
          <cell r="A646" t="str">
            <v>73831/005</v>
          </cell>
          <cell r="B646" t="str">
            <v>Lâmpada mista de 250w - fornecimento e instalação</v>
          </cell>
          <cell r="C646" t="str">
            <v>un</v>
          </cell>
          <cell r="D646">
            <v>23.78</v>
          </cell>
        </row>
        <row r="647">
          <cell r="A647" t="str">
            <v>73831/006</v>
          </cell>
          <cell r="B647" t="str">
            <v>Lâmpada mista de 500w - fornecimento e instalação</v>
          </cell>
          <cell r="C647" t="str">
            <v>un</v>
          </cell>
          <cell r="D647">
            <v>42.59</v>
          </cell>
        </row>
        <row r="648">
          <cell r="A648" t="str">
            <v>73831/007</v>
          </cell>
          <cell r="B648" t="str">
            <v>Lâmpada de vapor de sódio de 150wx220v - fornecimento e instalação</v>
          </cell>
          <cell r="C648" t="str">
            <v>un</v>
          </cell>
          <cell r="D648">
            <v>33.94</v>
          </cell>
        </row>
        <row r="649">
          <cell r="A649" t="str">
            <v>73831/008</v>
          </cell>
          <cell r="B649" t="str">
            <v>Lâmpada de vapor de sódio de 250wx220v - fornecimento e instalação</v>
          </cell>
          <cell r="C649" t="str">
            <v>un</v>
          </cell>
          <cell r="D649">
            <v>38.81</v>
          </cell>
        </row>
        <row r="650">
          <cell r="A650" t="str">
            <v>73831/009</v>
          </cell>
          <cell r="B650" t="str">
            <v>Lâmpada de vapor de sódio de 400wx220v - fornecimento e instalação</v>
          </cell>
          <cell r="C650" t="str">
            <v>un</v>
          </cell>
          <cell r="D650">
            <v>44.78</v>
          </cell>
        </row>
        <row r="651">
          <cell r="A651" t="str">
            <v>74231/001</v>
          </cell>
          <cell r="B651" t="str">
            <v>Luminária aberta para iluminação pública, para lâmpada a vapor de mercúrio até 400w e mista até 500w, com braço em tubo de aço galv d=50mm proj hor=2.500mm e proj vert= 2.200mm, fornecimento e instalação</v>
          </cell>
          <cell r="C651" t="str">
            <v>un</v>
          </cell>
          <cell r="D651">
            <v>113.22</v>
          </cell>
        </row>
        <row r="652">
          <cell r="A652" t="str">
            <v>74246/001</v>
          </cell>
          <cell r="B652" t="str">
            <v>Refletor retangular fechado com lâmpada vapor metálico 400 w</v>
          </cell>
          <cell r="C652" t="str">
            <v>un</v>
          </cell>
          <cell r="D652">
            <v>242.42</v>
          </cell>
        </row>
        <row r="653">
          <cell r="A653" t="str">
            <v>73857/001</v>
          </cell>
          <cell r="B653" t="str">
            <v>Transformador distribuição 75kva trifásico 60hz classe 15kv imerso em óleo mineral fornecimento e instalação</v>
          </cell>
          <cell r="C653" t="str">
            <v>un</v>
          </cell>
          <cell r="D653">
            <v>10901.36</v>
          </cell>
        </row>
        <row r="654">
          <cell r="A654" t="str">
            <v>73857/002</v>
          </cell>
          <cell r="B654" t="str">
            <v>Transformador distribuição 112,5kva trifásico 60hz classe 15kv imerso em óleo mineral fornecimento e instalação</v>
          </cell>
          <cell r="C654" t="str">
            <v>un</v>
          </cell>
          <cell r="D654">
            <v>13470.76</v>
          </cell>
        </row>
        <row r="655">
          <cell r="A655" t="str">
            <v>73857/003</v>
          </cell>
          <cell r="B655" t="str">
            <v>Transformador distribuição 150kva trifásico 60hz classe 15kv imerso em óleo mineral fornecimento e instalação</v>
          </cell>
          <cell r="C655" t="str">
            <v>un</v>
          </cell>
          <cell r="D655">
            <v>16985.91</v>
          </cell>
        </row>
        <row r="656">
          <cell r="A656" t="str">
            <v>73857/004</v>
          </cell>
          <cell r="B656" t="str">
            <v>Transformador distribuição 225kva trifásico 60hz classe 15kv imerso em óleo mineral fornecimento e instalação</v>
          </cell>
          <cell r="C656" t="str">
            <v>un</v>
          </cell>
          <cell r="D656">
            <v>23810.53</v>
          </cell>
        </row>
        <row r="657">
          <cell r="A657" t="str">
            <v>73857/005</v>
          </cell>
          <cell r="B657" t="str">
            <v>Transformador distribuição 300kva trifásico 60hz classe 15kv imerso em óleo mineral fornecimento e instalação</v>
          </cell>
          <cell r="C657" t="str">
            <v>un</v>
          </cell>
          <cell r="D657">
            <v>27776.81</v>
          </cell>
        </row>
        <row r="658">
          <cell r="A658" t="str">
            <v>73857/006</v>
          </cell>
          <cell r="B658" t="str">
            <v>Transformador distribuição 500kva trifásico 60hz classe 15kv imerso em óleo mineral fornecimento e instalação</v>
          </cell>
          <cell r="C658" t="str">
            <v>un</v>
          </cell>
          <cell r="D658">
            <v>45275.29</v>
          </cell>
        </row>
        <row r="659">
          <cell r="A659" t="str">
            <v>73857/007</v>
          </cell>
          <cell r="B659" t="str">
            <v>Transformador distribuição 30kva trifásico 60hz classe 15kv imerso em óleo mineral fornecimento e instalação</v>
          </cell>
          <cell r="C659" t="str">
            <v>un</v>
          </cell>
          <cell r="D659">
            <v>7537.22</v>
          </cell>
        </row>
        <row r="660">
          <cell r="A660" t="str">
            <v>73857/008</v>
          </cell>
          <cell r="B660" t="str">
            <v>Transformador distribuição 45kva trifásico 60hz classe 15kv imerso em óleo mineral fornecimento e instalação</v>
          </cell>
          <cell r="C660" t="str">
            <v>un</v>
          </cell>
          <cell r="D660">
            <v>8428.6</v>
          </cell>
        </row>
        <row r="661">
          <cell r="A661" t="str">
            <v>73857/009</v>
          </cell>
          <cell r="B661" t="str">
            <v>Transformador distribuição 750kva trifásico 60hz classe 15kv imerso em óleo mineral fornecimento e instalação</v>
          </cell>
          <cell r="C661" t="str">
            <v>un</v>
          </cell>
          <cell r="D661">
            <v>62072.68</v>
          </cell>
        </row>
        <row r="662">
          <cell r="A662" t="str">
            <v>73857/010</v>
          </cell>
          <cell r="B662" t="str">
            <v>Transformador distribuição 1000kva trifásico 60hz classe 15kv imerso em óleo mineral fornecimento e instalação</v>
          </cell>
          <cell r="C662" t="str">
            <v>un</v>
          </cell>
          <cell r="D662">
            <v>86870.97</v>
          </cell>
        </row>
        <row r="663">
          <cell r="A663" t="str">
            <v>73856/009</v>
          </cell>
          <cell r="B663" t="str">
            <v>Boca para bueiro duplo tubular, diâmetro =1,00m, em concreto ciclópico, incluindo formas, escavação, reaterro e materiais, excluindo material reaterro jazida e transporte.</v>
          </cell>
          <cell r="C663" t="str">
            <v>un</v>
          </cell>
          <cell r="D663">
            <v>1833.97</v>
          </cell>
        </row>
        <row r="664">
          <cell r="A664" t="str">
            <v>73856/010</v>
          </cell>
          <cell r="B664" t="str">
            <v>Boca para bueiro duplotubular, diâmetro =1,20m, em concreto ciclópico, incluindo formas, escavação, reaterro e materiais, excluindo material reaterro jazida e transporte.</v>
          </cell>
          <cell r="C664" t="str">
            <v>un</v>
          </cell>
          <cell r="D664">
            <v>2795.95</v>
          </cell>
        </row>
        <row r="665">
          <cell r="A665" t="str">
            <v>73856/011</v>
          </cell>
          <cell r="B665" t="str">
            <v>Boca para bueiro triplo tubular, diâmetro =0,40m, em concreto ciclópico, incluindo formas, escavação, reaterro e materiais, excluindo material reaterro jazida e transporte.</v>
          </cell>
          <cell r="C665" t="str">
            <v>un</v>
          </cell>
          <cell r="D665">
            <v>756.45</v>
          </cell>
        </row>
        <row r="666">
          <cell r="A666" t="str">
            <v>73856/012</v>
          </cell>
          <cell r="B666" t="str">
            <v>Boca para bueiro triplo tubular, diâmetro =0,60m, em concreto ciclópico, incluindo formas, escavação, reaterro e materiais, excluindo material reaterro jazida e transporte.</v>
          </cell>
          <cell r="C666" t="str">
            <v>un</v>
          </cell>
          <cell r="D666">
            <v>1258.26</v>
          </cell>
        </row>
        <row r="667">
          <cell r="A667" t="str">
            <v>73856/013</v>
          </cell>
          <cell r="B667" t="str">
            <v>Boca para bueiro triplo tubular, diâmetro =0,80m, em concreto ciclópico, incluindo formas, escavação, reaterro e materiais, excluindo material reaterro jazida e transporte.</v>
          </cell>
          <cell r="C667" t="str">
            <v>un</v>
          </cell>
          <cell r="D667">
            <v>1899.39</v>
          </cell>
        </row>
        <row r="668">
          <cell r="A668" t="str">
            <v>73856/014</v>
          </cell>
          <cell r="B668" t="str">
            <v>Boca para bueiro triplo tubular, diâmetro =1,00m, em concreto ciclópico, incluindo formas, escavação, reaterro e materiais, excluindo material reaterro jazida e transporte.</v>
          </cell>
          <cell r="C668" t="str">
            <v>un</v>
          </cell>
          <cell r="D668">
            <v>2686.79</v>
          </cell>
        </row>
        <row r="669">
          <cell r="A669" t="str">
            <v>73856/015</v>
          </cell>
          <cell r="B669" t="str">
            <v>Boca para bueiro triplo tubular, diâmetro =1,20m, em concreto ciclópico, incluindo formas, escavação, reaterro e materiais, excluindo material reaterro jazida e transporte.</v>
          </cell>
          <cell r="C669" t="str">
            <v>un</v>
          </cell>
          <cell r="D669">
            <v>3627.17</v>
          </cell>
        </row>
        <row r="670">
          <cell r="A670" t="str">
            <v>73963/001</v>
          </cell>
          <cell r="B670" t="str">
            <v>Poço de visita para rede de esg. sanit., em aneis de concreto, diâmetro = 60cm, prof=80cm, incluindo degrau, excluindo tampão ferro fundido.</v>
          </cell>
          <cell r="C670" t="str">
            <v>un</v>
          </cell>
          <cell r="D670">
            <v>309.19</v>
          </cell>
        </row>
        <row r="671">
          <cell r="A671" t="str">
            <v>73963/002</v>
          </cell>
          <cell r="B671" t="str">
            <v>Poço de visita para rede de esg. sanit., em aneis de concreto, diâmetro = 60cm, prof = 100cm, incluindo degrau, excluindo tampão ferro fundido.</v>
          </cell>
          <cell r="C671" t="str">
            <v>un</v>
          </cell>
          <cell r="D671">
            <v>328.42</v>
          </cell>
        </row>
        <row r="672">
          <cell r="A672" t="str">
            <v>73963/003</v>
          </cell>
          <cell r="B672" t="str">
            <v>Poço de visita para rede de esg. sanit., em aneis de concreto, diâmetro = 60cm, prof = 60cm, incluindo degrau, excluindo tampão ferro fundido.</v>
          </cell>
          <cell r="C672" t="str">
            <v>un</v>
          </cell>
          <cell r="D672">
            <v>306.06</v>
          </cell>
        </row>
        <row r="673">
          <cell r="A673" t="str">
            <v>73963/004</v>
          </cell>
          <cell r="B673" t="str">
            <v>Poço de visita para rede de esg. sanit., em aneis de concreto, diâmetro = 60cm e 110cm, prof = 105cm, incluindo degrau, excluindo tampão ferro fundido.</v>
          </cell>
          <cell r="C673" t="str">
            <v>un</v>
          </cell>
          <cell r="D673">
            <v>868.13</v>
          </cell>
        </row>
        <row r="674">
          <cell r="A674" t="str">
            <v>73963/005</v>
          </cell>
          <cell r="B674" t="str">
            <v>Poço de visita para rede de esg. sanit., em aneis de concreto, diâmetro = 60cm e 110cm, prof = 120cm, incluindo degrau, excluindo tampão ferro fundido.</v>
          </cell>
          <cell r="C674" t="str">
            <v>un</v>
          </cell>
          <cell r="D674">
            <v>927.98</v>
          </cell>
        </row>
        <row r="675">
          <cell r="A675" t="str">
            <v>73963/006</v>
          </cell>
          <cell r="B675" t="str">
            <v>Poço de visita para rede de esg. sanit., em aneis de concreto, diâmetro = 60cm e 110cm, prof = 140cm, incluindo degrau, excluindo tampão ferro fundido.</v>
          </cell>
          <cell r="C675" t="str">
            <v>un</v>
          </cell>
          <cell r="D675">
            <v>996.19</v>
          </cell>
        </row>
        <row r="676">
          <cell r="A676" t="str">
            <v>73963/007</v>
          </cell>
          <cell r="B676" t="str">
            <v>Poço de visita para rede de esg. sanit., em aneis de concreto, diâmetro = 60cm e 110cm, prof = 150cm, incluindo degrau, excluindo tampão ferro fundido.</v>
          </cell>
          <cell r="C676" t="str">
            <v>un</v>
          </cell>
          <cell r="D676">
            <v>1051.9000000000001</v>
          </cell>
        </row>
        <row r="677">
          <cell r="A677" t="str">
            <v>73963/008</v>
          </cell>
          <cell r="B677" t="str">
            <v>Poço de visita para rede de esg. sanit., em aneis de concreto, diâmetro = 60cm e 110cm, prof = 160cm, incluindo degrau, excluindo tampão ferro fundido.</v>
          </cell>
          <cell r="C677" t="str">
            <v>un</v>
          </cell>
          <cell r="D677">
            <v>1060.26</v>
          </cell>
        </row>
        <row r="678">
          <cell r="A678" t="str">
            <v>73963/009</v>
          </cell>
          <cell r="B678" t="str">
            <v>Poço de visita para rede de esg. sanit., em aneis de concreto, diâmetro = 110cm, prof = 170cm, incluindo degrau, excluindo tampão ferro fundido.</v>
          </cell>
          <cell r="C678" t="str">
            <v>un</v>
          </cell>
          <cell r="D678">
            <v>1115.19</v>
          </cell>
        </row>
        <row r="679">
          <cell r="A679" t="str">
            <v>73963/010</v>
          </cell>
          <cell r="B679" t="str">
            <v>Poço de visita para rede de esg. sanit., em aneis de concreto, diâmetro = 60cm e 110cm, prof = 200cm, incluindo degrau, excluindo tampão ferro fundido.</v>
          </cell>
          <cell r="C679" t="str">
            <v>un</v>
          </cell>
          <cell r="D679">
            <v>1212.6500000000001</v>
          </cell>
        </row>
        <row r="680">
          <cell r="A680" t="str">
            <v>73963/011</v>
          </cell>
          <cell r="B680" t="str">
            <v>Poço de visita para rede de esg. sanit., em aneis de concreto, diâmetro = 60cm e 110cm, prof = 230cm, incluindo degrau, excluindo tampão ferro fundido.</v>
          </cell>
          <cell r="C680" t="str">
            <v>un</v>
          </cell>
          <cell r="D680">
            <v>1267.9100000000001</v>
          </cell>
        </row>
        <row r="681">
          <cell r="A681" t="str">
            <v>73963/012</v>
          </cell>
          <cell r="B681" t="str">
            <v>Poço de visita para rede de esg. sanit., em aneis de concreto, diâmetro = 60cm e 110cm, prof = 260cm, incluindo degrau, excluindo tampão ferro fundido.</v>
          </cell>
          <cell r="C681" t="str">
            <v>un</v>
          </cell>
          <cell r="D681">
            <v>1420.56</v>
          </cell>
        </row>
        <row r="682">
          <cell r="A682" t="str">
            <v>73963/013</v>
          </cell>
          <cell r="B682" t="str">
            <v>Poço de visita para rede de esg. sanit., em aneis de concreto, diâmetro = 60cm e 110cm, prof = 290cm, incluindo degrau, excluindo tampão ferro fundido.</v>
          </cell>
          <cell r="C682" t="str">
            <v>un</v>
          </cell>
          <cell r="D682">
            <v>1537.23</v>
          </cell>
        </row>
        <row r="683">
          <cell r="A683" t="str">
            <v>73963/014</v>
          </cell>
          <cell r="B683" t="str">
            <v>Poço de visita para rede de esg. sanit., em aneis de concreto, diâmetro = 60cm e 110cm, prof = 320cm, incluindo degrau, excluindo tampão ferro fundido.</v>
          </cell>
          <cell r="C683" t="str">
            <v>un</v>
          </cell>
          <cell r="D683">
            <v>1616.99</v>
          </cell>
        </row>
        <row r="684">
          <cell r="A684" t="str">
            <v>73963/015</v>
          </cell>
          <cell r="B684" t="str">
            <v>Poço de visita para rede de esg. sanit., em aneis de concreto, diâmetro = 60cm e 110cm, prof = 350cm, incluindo degrau, excluindo tampão ferro fundido.</v>
          </cell>
          <cell r="C684" t="str">
            <v>un</v>
          </cell>
          <cell r="D684">
            <v>1747.46</v>
          </cell>
        </row>
        <row r="685">
          <cell r="A685" t="str">
            <v>73963/016</v>
          </cell>
          <cell r="B685" t="str">
            <v>Poço de visita para rede de esg. sanit., em aneis de concreto, diâmetro = 60cm e 110cm, prof = 380cm, incluindo degrau, excluindo tampão ferro fundido.</v>
          </cell>
          <cell r="C685" t="str">
            <v>un</v>
          </cell>
          <cell r="D685">
            <v>1850.51</v>
          </cell>
        </row>
        <row r="686">
          <cell r="A686" t="str">
            <v>73963/017</v>
          </cell>
          <cell r="B686" t="str">
            <v>Poço de visita para rede de esg. sanit., em aneis de concreto, diâmetro = 60cm e 110cm, prof = 410cm, incluindo degrau, excluindo tampão ferro fundido.</v>
          </cell>
          <cell r="C686" t="str">
            <v>un</v>
          </cell>
          <cell r="D686">
            <v>1977.13</v>
          </cell>
        </row>
        <row r="687">
          <cell r="A687" t="str">
            <v>73963/018</v>
          </cell>
          <cell r="B687" t="str">
            <v>Poço de visita para rede de esg. sanit., em aneis de concreto, diâmetro = 60cm e 110cm, prof = 440cm, incluindo degrau, excluindo tampão ferro fundido.</v>
          </cell>
          <cell r="C687" t="str">
            <v>un</v>
          </cell>
          <cell r="D687">
            <v>2093.5700000000002</v>
          </cell>
        </row>
        <row r="688">
          <cell r="A688" t="str">
            <v>73963/019</v>
          </cell>
          <cell r="B688" t="str">
            <v>Poço de visita para rede de esg. sanit., em aneis de concreto, diâmetro = 60cm e 110cm, prof = 470cm, incluindo degrau, excluindo tampão ferro fundido.</v>
          </cell>
          <cell r="C688" t="str">
            <v>un</v>
          </cell>
          <cell r="D688">
            <v>2210.6</v>
          </cell>
        </row>
        <row r="689">
          <cell r="A689" t="str">
            <v>73963/020</v>
          </cell>
          <cell r="B689" t="str">
            <v>Poço de visita para rede de esg. sanit., em aneis de concreto, diâmetro = 60cm e 110cm, prof = 500cm, incluindo degrau, excluindo tampão ferro fundido.</v>
          </cell>
          <cell r="C689" t="str">
            <v>un</v>
          </cell>
          <cell r="D689">
            <v>2327.04</v>
          </cell>
        </row>
        <row r="690">
          <cell r="A690" t="str">
            <v>72104</v>
          </cell>
          <cell r="B690" t="str">
            <v>Calha em chapa de aço galvanizado número 24, desenvolvimento de 33cm</v>
          </cell>
          <cell r="C690" t="str">
            <v>m</v>
          </cell>
          <cell r="D690">
            <v>30.19</v>
          </cell>
        </row>
        <row r="691">
          <cell r="A691" t="str">
            <v>72105</v>
          </cell>
          <cell r="B691" t="str">
            <v>Calha em chapa de aço galvanizado número 24, desenvolvimento de 50cm</v>
          </cell>
          <cell r="C691" t="str">
            <v>m</v>
          </cell>
          <cell r="D691">
            <v>45.94</v>
          </cell>
        </row>
        <row r="692">
          <cell r="A692" t="str">
            <v>72106</v>
          </cell>
          <cell r="B692" t="str">
            <v>Rufo em chapa de aço galvanizado número 24, desenvolvimento de 16cm</v>
          </cell>
          <cell r="C692" t="str">
            <v>m</v>
          </cell>
          <cell r="D692">
            <v>21.16</v>
          </cell>
        </row>
        <row r="693">
          <cell r="A693" t="str">
            <v>72107</v>
          </cell>
          <cell r="B693" t="str">
            <v>Rufo em chapa de aço galvanizado número 24, desenvolvimento de 25cm</v>
          </cell>
          <cell r="C693" t="str">
            <v>m</v>
          </cell>
          <cell r="D693">
            <v>19.61</v>
          </cell>
        </row>
        <row r="694">
          <cell r="A694" t="str">
            <v>73868/001</v>
          </cell>
          <cell r="B694" t="str">
            <v>Rufo em fibrocimento, incluso acessórios de fixação e vedação</v>
          </cell>
          <cell r="C694" t="str">
            <v>m</v>
          </cell>
          <cell r="D694">
            <v>28.35</v>
          </cell>
        </row>
        <row r="695">
          <cell r="A695" t="str">
            <v>68058</v>
          </cell>
          <cell r="B695" t="str">
            <v>Rufo em concreto armado, largura 40cm e espessura 7cm</v>
          </cell>
          <cell r="C695" t="str">
            <v>m</v>
          </cell>
          <cell r="D695">
            <v>55.15</v>
          </cell>
        </row>
        <row r="696">
          <cell r="A696" t="str">
            <v>74098/001</v>
          </cell>
          <cell r="B696" t="str">
            <v>Rufo em concreto armado, largura 40cm, espessura 3cm</v>
          </cell>
          <cell r="C696" t="str">
            <v>m</v>
          </cell>
          <cell r="D696">
            <v>21.28</v>
          </cell>
        </row>
        <row r="697">
          <cell r="A697" t="str">
            <v>41619</v>
          </cell>
          <cell r="B697" t="str">
            <v>Cobertura com telha de fibra de vidro ondulada colorida, espessura 6mm, inclusos acessórios de fixação</v>
          </cell>
          <cell r="C697" t="str">
            <v>m²</v>
          </cell>
          <cell r="D697">
            <v>39.74</v>
          </cell>
        </row>
        <row r="698">
          <cell r="A698" t="str">
            <v>72110</v>
          </cell>
          <cell r="B698" t="str">
            <v>Estrutura metálica em tesouras ou treliças, vão livre de 12m, fornecimento e montagem, não sendo considerados os fechamentos metálicos, as colunas, os serviços gerais em alvenaria e concreto, as telhas de cobertura e a pintura de acabamento</v>
          </cell>
          <cell r="C698" t="str">
            <v>m²</v>
          </cell>
          <cell r="D698">
            <v>81.510000000000005</v>
          </cell>
        </row>
        <row r="699">
          <cell r="A699" t="str">
            <v>72111</v>
          </cell>
          <cell r="B699" t="str">
            <v>Estrutura metálica em tesouras ou treliças, vão livre de 15m, fornecimento e montagem, não sendo considerados os fechamentos metálicos, as colunas, os serviços gerais em alvenaria e concreto, as telhas de cobertura e a pintura de acabamento</v>
          </cell>
          <cell r="C699" t="str">
            <v>m²</v>
          </cell>
          <cell r="D699">
            <v>89.07</v>
          </cell>
        </row>
        <row r="700">
          <cell r="A700" t="str">
            <v>72112</v>
          </cell>
          <cell r="B700" t="str">
            <v>Estrutura metálica em tesouras ou treliças, vão livre de 20m, fornecimento e montagem, não sendo considerados os fechamentos metálicos, as colunas, os serviços gerais em alvenaria e concreto, as telhas de cobertura e a pintura de acabamento</v>
          </cell>
          <cell r="C700" t="str">
            <v>m²</v>
          </cell>
          <cell r="D700">
            <v>96.62</v>
          </cell>
        </row>
        <row r="701">
          <cell r="A701" t="str">
            <v>72113</v>
          </cell>
          <cell r="B701" t="str">
            <v>Estrutura metálica em tesouras ou treliças, vão livre de 25m, fornecimento e montagem, não sendo considerados os fechamentos metálicos, as colunas, os serviços gerais em alvenaria e concreto, as telhas de cobertura e a pintura de acabamento</v>
          </cell>
          <cell r="C701" t="str">
            <v>m²</v>
          </cell>
          <cell r="D701">
            <v>108.7</v>
          </cell>
        </row>
        <row r="702">
          <cell r="A702" t="str">
            <v>72114</v>
          </cell>
          <cell r="B702" t="str">
            <v>Estrutura metálica em tesouras ou treliças, vão livre de 30m, fornecimento e montagem, não sendo considerados os fechamentos metálicos, as colunas, os serviços gerais em alvenaria e concreto, as telhas de cobertura e a pintura de acabamento</v>
          </cell>
          <cell r="C702" t="str">
            <v>m²</v>
          </cell>
          <cell r="D702">
            <v>120.78</v>
          </cell>
        </row>
        <row r="703">
          <cell r="A703" t="str">
            <v>73970/001</v>
          </cell>
          <cell r="B703" t="str">
            <v>Estrutura metálica em aço estrutural perfil i 12 x 5 1/4 kg</v>
          </cell>
          <cell r="C703" t="str">
            <v>kg</v>
          </cell>
          <cell r="D703">
            <v>9.93</v>
          </cell>
        </row>
        <row r="704">
          <cell r="A704" t="str">
            <v>73970/002</v>
          </cell>
          <cell r="B704" t="str">
            <v>Estrutura metálica em aço estrutural perfil i 6 x 3 3/8 kg</v>
          </cell>
          <cell r="C704" t="str">
            <v>kg</v>
          </cell>
          <cell r="D704">
            <v>7.93</v>
          </cell>
        </row>
        <row r="705">
          <cell r="A705" t="str">
            <v>73891/001</v>
          </cell>
          <cell r="B705" t="str">
            <v>Esgotamento com moto-bomba autoescovante</v>
          </cell>
          <cell r="C705" t="str">
            <v>h</v>
          </cell>
          <cell r="D705">
            <v>5.72</v>
          </cell>
        </row>
        <row r="706">
          <cell r="A706" t="str">
            <v>73882/001</v>
          </cell>
          <cell r="B706" t="str">
            <v>Calha em concreto simples, em meia cana, diâmetro 200 mm</v>
          </cell>
          <cell r="C706" t="str">
            <v>m</v>
          </cell>
          <cell r="D706">
            <v>30.42</v>
          </cell>
        </row>
        <row r="707">
          <cell r="A707" t="str">
            <v>73882/002</v>
          </cell>
          <cell r="B707" t="str">
            <v>Calha em concreto simples, meia cana de concreto, diâmetro 300 mm</v>
          </cell>
          <cell r="C707" t="str">
            <v>m</v>
          </cell>
          <cell r="D707">
            <v>35.97</v>
          </cell>
        </row>
        <row r="708">
          <cell r="A708" t="str">
            <v>73882/003</v>
          </cell>
          <cell r="B708" t="str">
            <v>Calha em concreto simples, em meia cana de concreto, diâmetro 400 mm</v>
          </cell>
          <cell r="C708" t="str">
            <v>m</v>
          </cell>
          <cell r="D708">
            <v>47.85</v>
          </cell>
        </row>
        <row r="709">
          <cell r="A709" t="str">
            <v>73882/004</v>
          </cell>
          <cell r="B709" t="str">
            <v>Calha em concreto simples, em meia cana de concreto, diâmetro 500 mm</v>
          </cell>
          <cell r="C709" t="str">
            <v>m</v>
          </cell>
          <cell r="D709">
            <v>71.319999999999993</v>
          </cell>
        </row>
        <row r="710">
          <cell r="A710" t="str">
            <v>73882/005</v>
          </cell>
          <cell r="B710" t="str">
            <v>Calha em concreto simples, em meia cana de concreto, diâmetro 600 mm</v>
          </cell>
          <cell r="C710" t="str">
            <v>m</v>
          </cell>
          <cell r="D710">
            <v>84.54</v>
          </cell>
        </row>
        <row r="711">
          <cell r="A711" t="str">
            <v>73816/001</v>
          </cell>
          <cell r="B711" t="str">
            <v>Execução de dreno com tubos de pvc corrugado flexível perfurado - dn 100</v>
          </cell>
          <cell r="C711" t="str">
            <v>m</v>
          </cell>
          <cell r="D711">
            <v>23.06</v>
          </cell>
        </row>
        <row r="712">
          <cell r="A712" t="str">
            <v>73816/002</v>
          </cell>
          <cell r="B712" t="str">
            <v>Execução de dreno vertical com pedrisco, diâmetro 200mm</v>
          </cell>
          <cell r="C712" t="str">
            <v>m</v>
          </cell>
          <cell r="D712">
            <v>19.63</v>
          </cell>
        </row>
        <row r="713">
          <cell r="A713" t="str">
            <v>73881/001</v>
          </cell>
          <cell r="B713" t="str">
            <v>Execução de dreno com manta geotêxtil 200 g/m2</v>
          </cell>
          <cell r="C713" t="str">
            <v>m²</v>
          </cell>
          <cell r="D713">
            <v>8.07</v>
          </cell>
        </row>
        <row r="714">
          <cell r="A714" t="str">
            <v>73881/002</v>
          </cell>
          <cell r="B714" t="str">
            <v>Execução de dreno com manta geotêxtil 300 g/m2</v>
          </cell>
          <cell r="C714" t="str">
            <v>m²</v>
          </cell>
          <cell r="D714">
            <v>12.19</v>
          </cell>
        </row>
        <row r="715">
          <cell r="A715" t="str">
            <v>73881/003</v>
          </cell>
          <cell r="B715" t="str">
            <v>Execução de dreno com manta geotêxtil 400 g/m2</v>
          </cell>
          <cell r="C715" t="str">
            <v>m²</v>
          </cell>
          <cell r="D715">
            <v>14.87</v>
          </cell>
        </row>
        <row r="716">
          <cell r="A716" t="str">
            <v>73883/001</v>
          </cell>
          <cell r="B716" t="str">
            <v>Execução de dreno francês com areia média</v>
          </cell>
          <cell r="C716" t="str">
            <v>m³</v>
          </cell>
          <cell r="D716">
            <v>68.959999999999994</v>
          </cell>
        </row>
        <row r="717">
          <cell r="A717" t="str">
            <v>73883/002</v>
          </cell>
          <cell r="B717" t="str">
            <v>Execução de dreno francês com brita núm 2</v>
          </cell>
          <cell r="C717" t="str">
            <v>m³</v>
          </cell>
          <cell r="D717">
            <v>85.7</v>
          </cell>
        </row>
        <row r="718">
          <cell r="A718" t="str">
            <v>73883/003</v>
          </cell>
          <cell r="B718" t="str">
            <v>Execução de dreno francês com cascalho</v>
          </cell>
          <cell r="C718" t="str">
            <v>m³</v>
          </cell>
          <cell r="D718">
            <v>52.95</v>
          </cell>
        </row>
        <row r="719">
          <cell r="A719" t="str">
            <v>73902/001</v>
          </cell>
          <cell r="B719" t="str">
            <v>Camada drenante com brita núm 3</v>
          </cell>
          <cell r="C719" t="str">
            <v>m³</v>
          </cell>
          <cell r="D719">
            <v>88.74</v>
          </cell>
        </row>
        <row r="720">
          <cell r="A720" t="str">
            <v>73968/001</v>
          </cell>
          <cell r="B720" t="str">
            <v>Manta impermeabilizante a base de asfalto - fornecimento e instalação</v>
          </cell>
          <cell r="C720" t="str">
            <v>m²</v>
          </cell>
          <cell r="D720">
            <v>43.34</v>
          </cell>
        </row>
        <row r="721">
          <cell r="A721" t="str">
            <v>73969/001</v>
          </cell>
          <cell r="B721" t="str">
            <v>Execução de drenos de chorume em tubos drenantes de concreto, diam=200 mm, envoltos em brita e geotêxtil</v>
          </cell>
          <cell r="C721" t="str">
            <v>m</v>
          </cell>
          <cell r="D721">
            <v>73.489999999999995</v>
          </cell>
        </row>
        <row r="722">
          <cell r="A722" t="str">
            <v>74017/001</v>
          </cell>
          <cell r="B722" t="str">
            <v>Execução de drenos de chorume em tubos drenantes, pvc, diam=100 mm, envoltos em brita e geotêxtil</v>
          </cell>
          <cell r="C722" t="str">
            <v>m</v>
          </cell>
          <cell r="D722">
            <v>44.09</v>
          </cell>
        </row>
        <row r="723">
          <cell r="A723" t="str">
            <v>74017/002</v>
          </cell>
          <cell r="B723" t="str">
            <v>Execução de drenos de chorume em tubos drenantes, pvc, diam=150 mm, envoltos em brita e geotêxtil</v>
          </cell>
          <cell r="C723" t="str">
            <v>m</v>
          </cell>
          <cell r="D723">
            <v>59.52</v>
          </cell>
        </row>
        <row r="724">
          <cell r="A724" t="str">
            <v>75029/001</v>
          </cell>
          <cell r="B724" t="str">
            <v>Tubo pvc corrugado rígido perfurado dn 150 para drenagem - fornecimento e instalação</v>
          </cell>
          <cell r="C724" t="str">
            <v>m</v>
          </cell>
          <cell r="D724">
            <v>36.090000000000003</v>
          </cell>
        </row>
        <row r="725">
          <cell r="A725" t="str">
            <v>6454</v>
          </cell>
          <cell r="B725" t="str">
            <v>Fornecimento e lançamento de pedra de mão</v>
          </cell>
          <cell r="C725" t="str">
            <v>m³</v>
          </cell>
          <cell r="D725">
            <v>131.76</v>
          </cell>
        </row>
        <row r="726">
          <cell r="A726" t="str">
            <v>73611</v>
          </cell>
          <cell r="B726" t="str">
            <v>Enrocamento com pedra argamassada traço 1:4 com pedra de mão</v>
          </cell>
          <cell r="C726" t="str">
            <v>m³</v>
          </cell>
          <cell r="D726">
            <v>291.11</v>
          </cell>
        </row>
        <row r="727">
          <cell r="A727" t="str">
            <v>73697</v>
          </cell>
          <cell r="B727" t="str">
            <v>Enrocamento manual, sem arrumacao do material</v>
          </cell>
          <cell r="C727" t="str">
            <v>m³</v>
          </cell>
          <cell r="D727">
            <v>128.69</v>
          </cell>
        </row>
        <row r="728">
          <cell r="A728" t="str">
            <v>73698</v>
          </cell>
          <cell r="B728" t="str">
            <v>Enrocamento manual, com arrumacao do material</v>
          </cell>
          <cell r="C728" t="str">
            <v>m³</v>
          </cell>
          <cell r="D728">
            <v>166.55</v>
          </cell>
        </row>
        <row r="729">
          <cell r="A729" t="str">
            <v>73890/001</v>
          </cell>
          <cell r="B729" t="str">
            <v>Ensecadeira de madeira com parede simples</v>
          </cell>
          <cell r="C729" t="str">
            <v>m²</v>
          </cell>
          <cell r="D729">
            <v>92.41</v>
          </cell>
        </row>
        <row r="730">
          <cell r="A730" t="str">
            <v>73890/002</v>
          </cell>
          <cell r="B730" t="str">
            <v>Ensecadeira de madeira com parede dupla</v>
          </cell>
          <cell r="C730" t="str">
            <v>m²</v>
          </cell>
          <cell r="D730">
            <v>233.27</v>
          </cell>
        </row>
        <row r="731">
          <cell r="A731" t="str">
            <v>73843/001</v>
          </cell>
          <cell r="B731" t="str">
            <v>Muro de arrimo de concreto ciclópico com 30% de pedra de mão</v>
          </cell>
          <cell r="C731" t="str">
            <v>m³</v>
          </cell>
          <cell r="D731">
            <v>281.77</v>
          </cell>
        </row>
        <row r="732">
          <cell r="A732" t="str">
            <v>73844/001</v>
          </cell>
          <cell r="B732" t="str">
            <v>Muro de arrimo de alvenaria de pedra argamassada</v>
          </cell>
          <cell r="C732" t="str">
            <v>m³</v>
          </cell>
          <cell r="D732">
            <v>390.46</v>
          </cell>
        </row>
        <row r="733">
          <cell r="A733" t="str">
            <v>73844/002</v>
          </cell>
          <cell r="B733" t="str">
            <v>Muro de arrimo de alvenaria de tijolos</v>
          </cell>
          <cell r="C733" t="str">
            <v>m³</v>
          </cell>
          <cell r="D733">
            <v>413.01</v>
          </cell>
        </row>
        <row r="734">
          <cell r="A734" t="str">
            <v>73867/002</v>
          </cell>
          <cell r="B734" t="str">
            <v>Estrutura tipo espacial em alumínio anodizado, vão de 30m</v>
          </cell>
          <cell r="C734" t="str">
            <v>m²</v>
          </cell>
          <cell r="D734">
            <v>301.57</v>
          </cell>
        </row>
        <row r="735">
          <cell r="A735" t="str">
            <v>74124/008</v>
          </cell>
          <cell r="B735" t="str">
            <v>Poço visita ag pluv:conc arm 1,70x1,70x1,80m coletor d=1,20m parede e=15cm base conc fck=10mpa revest c/arg cim/areia 1:4 degraus ff incl forn todos materiais</v>
          </cell>
          <cell r="C735" t="str">
            <v>un</v>
          </cell>
          <cell r="D735">
            <v>3675.8</v>
          </cell>
        </row>
        <row r="736">
          <cell r="A736" t="str">
            <v>73887/006</v>
          </cell>
          <cell r="B736" t="str">
            <v>Assentamento simples de tubos de ferro fundido (fofo) c/ junta elástica - dn 300 - inclusive transporte</v>
          </cell>
          <cell r="C736" t="str">
            <v>m</v>
          </cell>
          <cell r="D736">
            <v>9.34</v>
          </cell>
        </row>
        <row r="737">
          <cell r="A737" t="str">
            <v>73887/007</v>
          </cell>
          <cell r="B737" t="str">
            <v>Assentamento simples de tubos de ferro fundido (fofo) c/ junta elástica - dn 350 mm - inclusive transporte</v>
          </cell>
          <cell r="C737" t="str">
            <v>m</v>
          </cell>
          <cell r="D737">
            <v>10.93</v>
          </cell>
        </row>
        <row r="738">
          <cell r="A738" t="str">
            <v>73887/008</v>
          </cell>
          <cell r="B738" t="str">
            <v>Assentamento simples de tubos de ferro fundido (fofo) c/ junta elástica - dn 400 mm - inclusive transporte</v>
          </cell>
          <cell r="C738" t="str">
            <v>m</v>
          </cell>
          <cell r="D738">
            <v>12.06</v>
          </cell>
        </row>
        <row r="739">
          <cell r="A739" t="str">
            <v>73887/009</v>
          </cell>
          <cell r="B739" t="str">
            <v>Assentamento simples de tubos de ferro fundido (fofo) c/ junta elástica - dn 450 mm - inclusive transporte</v>
          </cell>
          <cell r="C739" t="str">
            <v>m</v>
          </cell>
          <cell r="D739">
            <v>14.1</v>
          </cell>
        </row>
        <row r="740">
          <cell r="A740" t="str">
            <v>73887/010</v>
          </cell>
          <cell r="B740" t="str">
            <v>Assentamento simples de tubos de ferro fundido (fofo) c/ junta elástica - dn 500 mm - inclusive transporte</v>
          </cell>
          <cell r="C740" t="str">
            <v>m</v>
          </cell>
          <cell r="D740">
            <v>15.66</v>
          </cell>
        </row>
        <row r="741">
          <cell r="A741" t="str">
            <v>73887/011</v>
          </cell>
          <cell r="B741" t="str">
            <v>Assentamento simples de tubos de ferro fundido (fofo) c/ junta elástica - dn 600 mm - inclusive transporte</v>
          </cell>
          <cell r="C741" t="str">
            <v>m</v>
          </cell>
          <cell r="D741">
            <v>18.940000000000001</v>
          </cell>
        </row>
        <row r="742">
          <cell r="A742" t="str">
            <v>73887/012</v>
          </cell>
          <cell r="B742" t="str">
            <v>Assentamento simples de tubos de ferro fundido (fofo) c/ junta elástica - dn 700 mm - inclusive transporte</v>
          </cell>
          <cell r="C742" t="str">
            <v>m</v>
          </cell>
          <cell r="D742">
            <v>23.84</v>
          </cell>
        </row>
        <row r="743">
          <cell r="A743" t="str">
            <v>73887/013</v>
          </cell>
          <cell r="B743" t="str">
            <v>Assentamento simples de tubos de ferro fundido (fofo) c/ junta elástica - dn 800 mm - inclusive transportes</v>
          </cell>
          <cell r="C743" t="str">
            <v>m</v>
          </cell>
          <cell r="D743">
            <v>27.51</v>
          </cell>
        </row>
        <row r="744">
          <cell r="A744" t="str">
            <v>73887/014</v>
          </cell>
          <cell r="B744" t="str">
            <v>Assentamento simples de tubos de ferro fundido (fofo) c/ junta elástica - dn 900 mm - inclusive transporte</v>
          </cell>
          <cell r="C744" t="str">
            <v>m</v>
          </cell>
          <cell r="D744">
            <v>32.200000000000003</v>
          </cell>
        </row>
        <row r="745">
          <cell r="A745" t="str">
            <v>73887/015</v>
          </cell>
          <cell r="B745" t="str">
            <v>Assentamento simples de tubos de ferro fundido (fofo) c/ junta elástica - dn 1000 mm - inclusive transporte</v>
          </cell>
          <cell r="C745" t="str">
            <v>m</v>
          </cell>
          <cell r="D745">
            <v>34.68</v>
          </cell>
        </row>
        <row r="746">
          <cell r="A746" t="str">
            <v>73887/016</v>
          </cell>
          <cell r="B746" t="str">
            <v>Assentamento simples de tubos de ferro fundido (fofo) c/ junta elástica - dn 1100 mm - inclusive transporte</v>
          </cell>
          <cell r="C746" t="str">
            <v>m</v>
          </cell>
          <cell r="D746">
            <v>41.05</v>
          </cell>
        </row>
        <row r="747">
          <cell r="A747" t="str">
            <v>73887/017</v>
          </cell>
          <cell r="B747" t="str">
            <v>Assentamento simples de tubos de ferro fundido (fofo) c/ junta elástica - dn 1200 mm - inclusive transporte</v>
          </cell>
          <cell r="C747" t="str">
            <v>m</v>
          </cell>
          <cell r="D747">
            <v>48.46</v>
          </cell>
        </row>
        <row r="748">
          <cell r="A748" t="str">
            <v>74213/001</v>
          </cell>
          <cell r="B748" t="str">
            <v>Módulo tipo: rede de água, com fornecimento e assentamento de tubo fºf º dn 200 mm-k7, compreendendo: locação, cadastramento de interferências, escavação e reaterro compactado de vala, exceto rocha, até 1,50 m. inclusive topógrafo. atenção: vide descrição</v>
          </cell>
          <cell r="C748" t="str">
            <v>m</v>
          </cell>
          <cell r="D748">
            <v>19.010000000000002</v>
          </cell>
        </row>
        <row r="749">
          <cell r="A749" t="str">
            <v>73888/001</v>
          </cell>
          <cell r="B749" t="str">
            <v>Assentamento tubo pvc com junta elástica, dn 50 mm - (ou rpvc, ou pvc defofo, ou prfv) - para água.</v>
          </cell>
          <cell r="C749" t="str">
            <v>m</v>
          </cell>
          <cell r="D749">
            <v>1.23</v>
          </cell>
        </row>
        <row r="750">
          <cell r="A750" t="str">
            <v>73888/002</v>
          </cell>
          <cell r="B750" t="str">
            <v>Assentamento tubo pvc com junta elástica, dn 75 mm - (ou rpvc, ou pvc defofo, ou prfv) - para água.</v>
          </cell>
          <cell r="C750" t="str">
            <v>m</v>
          </cell>
          <cell r="D750">
            <v>1.64</v>
          </cell>
        </row>
        <row r="751">
          <cell r="A751" t="str">
            <v>73888/003</v>
          </cell>
          <cell r="B751" t="str">
            <v>Assentamento tubo pvc com junta elástica, dn 100 mm - (ou rpvc, ou pvc defofo, ou prfv) - para água.</v>
          </cell>
          <cell r="C751" t="str">
            <v>m</v>
          </cell>
          <cell r="D751">
            <v>2.0499999999999998</v>
          </cell>
        </row>
        <row r="752">
          <cell r="A752" t="str">
            <v>73888/004</v>
          </cell>
          <cell r="B752" t="str">
            <v>Assentamento tubo pvc com junta elástica, dn 150 mm - (ou rpvc, ou pvc defofo, ou prfv p/ água)</v>
          </cell>
          <cell r="C752" t="str">
            <v>m</v>
          </cell>
          <cell r="D752">
            <v>2.46</v>
          </cell>
        </row>
        <row r="753">
          <cell r="A753" t="str">
            <v>73888/005</v>
          </cell>
          <cell r="B753" t="str">
            <v>Assentamento tubo pvc com junta elástica, dn 200 mm - (ou rpvc, ou pvc defofo, ou prfv p/ água)</v>
          </cell>
          <cell r="C753" t="str">
            <v>m</v>
          </cell>
          <cell r="D753">
            <v>2.88</v>
          </cell>
        </row>
        <row r="754">
          <cell r="A754" t="str">
            <v>73888/006</v>
          </cell>
          <cell r="B754" t="str">
            <v>Assentamento tubo pvc com junta elástica, dn 250 mm - (ou rpvc, ou pvc defofo, ou prfv p/ água)</v>
          </cell>
          <cell r="C754" t="str">
            <v>m</v>
          </cell>
          <cell r="D754">
            <v>3.29</v>
          </cell>
        </row>
        <row r="755">
          <cell r="A755" t="str">
            <v>73888/007</v>
          </cell>
          <cell r="B755" t="str">
            <v>Assentamento tubo pvc com junta elástica, dn 300 mm - (ou rpvc, ou pvc defofo, ou prfv p/ água)</v>
          </cell>
          <cell r="C755" t="str">
            <v>m</v>
          </cell>
          <cell r="D755">
            <v>4.1100000000000003</v>
          </cell>
        </row>
        <row r="756">
          <cell r="A756" t="str">
            <v>73888/008</v>
          </cell>
          <cell r="B756" t="str">
            <v>Assentamento tubo pvc com junta elástica, dn 350 mm - (ou rpvc, ou pvc defofo, ou prfv) para água</v>
          </cell>
          <cell r="C756" t="str">
            <v>m</v>
          </cell>
          <cell r="D756">
            <v>4.5199999999999996</v>
          </cell>
        </row>
        <row r="757">
          <cell r="A757" t="str">
            <v>73888/009</v>
          </cell>
          <cell r="B757" t="str">
            <v>Assentamento tubo pvc com junta elástica, dn 400 mm - (ou rpvc, ou pvc defofo, ou prfv) - para água.</v>
          </cell>
          <cell r="C757" t="str">
            <v>m</v>
          </cell>
          <cell r="D757">
            <v>6.21</v>
          </cell>
        </row>
        <row r="758">
          <cell r="A758" t="str">
            <v>73888/010</v>
          </cell>
          <cell r="B758" t="str">
            <v>Assentamento tubo pvc com junta elástica, dn 500 mm - (ou rpvc, ou pvc defofo, ou prfv) - para água.</v>
          </cell>
          <cell r="C758" t="str">
            <v>m</v>
          </cell>
          <cell r="D758">
            <v>6.85</v>
          </cell>
        </row>
        <row r="759">
          <cell r="A759" t="str">
            <v>73888/011</v>
          </cell>
          <cell r="B759" t="str">
            <v>Assentamento tubo pvc com junta elástica, dn 600 mm - (ou rpvc, ou pvc defofo, ou prfv) - para água.</v>
          </cell>
          <cell r="C759" t="str">
            <v>m</v>
          </cell>
          <cell r="D759">
            <v>7.68</v>
          </cell>
        </row>
        <row r="760">
          <cell r="A760" t="str">
            <v>73888/012</v>
          </cell>
          <cell r="B760" t="str">
            <v>Assentamento tubo pvc com junta elástica, dn 700 mm - (ou rpvc, ou pvc defofo, ou prfv) - para água.</v>
          </cell>
          <cell r="C760" t="str">
            <v>m</v>
          </cell>
          <cell r="D760">
            <v>8.3699999999999992</v>
          </cell>
        </row>
        <row r="761">
          <cell r="A761" t="str">
            <v>73888/013</v>
          </cell>
          <cell r="B761" t="str">
            <v>Assentamento tubo pvc com junta elástica, dn 800 mm - (ou rpvc, ou pvc defofo, ou prfv) - para água.</v>
          </cell>
          <cell r="C761" t="str">
            <v>m</v>
          </cell>
          <cell r="D761">
            <v>9.15</v>
          </cell>
        </row>
        <row r="762">
          <cell r="A762" t="str">
            <v>73888/014</v>
          </cell>
          <cell r="B762" t="str">
            <v>Assentamento tubo pvc com junta elástica, dn 900 mm - (ou rpvc, ou pvc defofo, ou prfv) - para água.</v>
          </cell>
          <cell r="C762" t="str">
            <v>m</v>
          </cell>
          <cell r="D762">
            <v>9.8800000000000008</v>
          </cell>
        </row>
        <row r="763">
          <cell r="A763" t="str">
            <v>73888/015</v>
          </cell>
          <cell r="B763" t="str">
            <v>Assentamento tubo pvc com junta elástica, dn 1000 mm - (ou rpvc, ou pv c defofo, ou prfv) - para água.</v>
          </cell>
          <cell r="C763" t="str">
            <v>m</v>
          </cell>
          <cell r="D763">
            <v>10.53</v>
          </cell>
        </row>
        <row r="764">
          <cell r="A764" t="str">
            <v>73606</v>
          </cell>
          <cell r="B764" t="str">
            <v>Assentamento de tampão de ferro fundido 900 mm</v>
          </cell>
          <cell r="C764" t="str">
            <v>un</v>
          </cell>
          <cell r="D764">
            <v>89.64</v>
          </cell>
        </row>
        <row r="765">
          <cell r="A765" t="str">
            <v>73607</v>
          </cell>
          <cell r="B765" t="str">
            <v>Assentamento de tampão de ferro fundido 600 mm</v>
          </cell>
          <cell r="C765" t="str">
            <v>un</v>
          </cell>
          <cell r="D765">
            <v>59.76</v>
          </cell>
        </row>
        <row r="766">
          <cell r="A766" t="str">
            <v>5667</v>
          </cell>
          <cell r="B766" t="str">
            <v>Retroescavadeira c/ carregadeira sobre pneus c/transmissão mecânica 79 hp (vu=5anos) - manutenção</v>
          </cell>
          <cell r="C766" t="str">
            <v>h</v>
          </cell>
          <cell r="D766">
            <v>13.8</v>
          </cell>
        </row>
        <row r="767">
          <cell r="A767" t="str">
            <v>5730</v>
          </cell>
          <cell r="B767" t="str">
            <v>Rolo compactador vibratório, tandem, auto-propel.,cilindro liso, 58cv - 6,5/9,4 t, sem ou com lastro - custos com materiais na operação.</v>
          </cell>
          <cell r="C767" t="str">
            <v>h</v>
          </cell>
          <cell r="D767">
            <v>28.28</v>
          </cell>
        </row>
        <row r="768">
          <cell r="A768" t="str">
            <v>5732</v>
          </cell>
          <cell r="B768" t="str">
            <v>Rolo compactador pneumático, auto-propel., pressão variável, 99hp, peso operacional sem ou com lastro 8,3/21,0 t - manutenção.</v>
          </cell>
          <cell r="C768" t="str">
            <v>h</v>
          </cell>
          <cell r="D768">
            <v>19.760000000000002</v>
          </cell>
        </row>
        <row r="769">
          <cell r="A769" t="str">
            <v>5733</v>
          </cell>
          <cell r="B769" t="str">
            <v>Rolo compactador pneumático, auto-propel., pressão variável, 99hp, peso operacional sem ou com lastro 8,3/21,0 t - custo com materiais na operação</v>
          </cell>
          <cell r="C769" t="str">
            <v>h</v>
          </cell>
          <cell r="D769">
            <v>48.29</v>
          </cell>
        </row>
        <row r="770">
          <cell r="A770" t="str">
            <v>5735</v>
          </cell>
          <cell r="B770" t="str">
            <v>Retroescavadeira sobre rodas com carregadeira, tração 4x4, potência líq. 72 hp, caçamba carreg. cap. mín. 0,79 m³, caçamba retro cap. 0,18 m 3, peso operacional mín. 7.140 kg, profundidade escavação máx. 4,50 m - manutenção. af_06/2014</v>
          </cell>
          <cell r="C770" t="str">
            <v>h</v>
          </cell>
          <cell r="D770">
            <v>14.97</v>
          </cell>
        </row>
        <row r="771">
          <cell r="A771" t="str">
            <v>5736</v>
          </cell>
          <cell r="B771" t="str">
            <v>Retroescavadeira sobre rodas com carregadeira, tração 4x4, potência líq. 72 hp, caçamba carreg. cap. mín. 0,79 m³, caçamba retro cap. 0,18 m 3, peso operacional mín. 7.140 kg, profundidade escavação máx. 4,50 m - materiais na operação. af_06/2014</v>
          </cell>
          <cell r="C771" t="str">
            <v>h</v>
          </cell>
          <cell r="D771">
            <v>38.06</v>
          </cell>
        </row>
        <row r="772">
          <cell r="A772" t="str">
            <v>5737</v>
          </cell>
          <cell r="B772" t="str">
            <v>Retro-escavadeira, 74hp (vu=6 anos) - mão-de-obra/operação noturno</v>
          </cell>
          <cell r="C772" t="str">
            <v>h</v>
          </cell>
          <cell r="D772">
            <v>20.64</v>
          </cell>
        </row>
        <row r="773">
          <cell r="A773" t="str">
            <v>5738</v>
          </cell>
          <cell r="B773" t="str">
            <v>Rolo compactador vibratório pé de carneiro, operado por controle remoto, potência 17hp, peso operacional 1,65t - depreciação e juros</v>
          </cell>
          <cell r="C773" t="str">
            <v>h</v>
          </cell>
          <cell r="D773">
            <v>20.84</v>
          </cell>
        </row>
        <row r="774">
          <cell r="A774" t="str">
            <v>5739</v>
          </cell>
          <cell r="B774" t="str">
            <v>Rolo compactador vibratório pé de carneiro, operado por controle remoto, 17hp - 1,65t - manutenção.</v>
          </cell>
          <cell r="C774" t="str">
            <v>h</v>
          </cell>
          <cell r="D774">
            <v>23.15</v>
          </cell>
        </row>
        <row r="775">
          <cell r="A775" t="str">
            <v>5741</v>
          </cell>
          <cell r="B775" t="str">
            <v>Usina de lama asfáltica, prod 30 a 50 t/h, silo de agregado 7 m³, reservatórios para emulsão e água de 2,3 m³ cada, misturador tipo pug mill a ser montado sobre caminhão - manutenção. af_10/2014</v>
          </cell>
          <cell r="C775" t="str">
            <v>h</v>
          </cell>
          <cell r="D775">
            <v>17.489999999999998</v>
          </cell>
        </row>
        <row r="776">
          <cell r="A776" t="str">
            <v>5742</v>
          </cell>
          <cell r="B776" t="str">
            <v>Usina de lama asfáltica, prod 30 a 50 t/h, silo de agregado 7 m³, reservatórios para emulsão e água de 2,3 m³ cada, misturador tipo pugg-mil l a ser montado sobre caminhão - materiais na operação. af_10/2014</v>
          </cell>
          <cell r="C776" t="str">
            <v>h</v>
          </cell>
          <cell r="D776">
            <v>15.89</v>
          </cell>
        </row>
        <row r="777">
          <cell r="A777" t="str">
            <v>73887/002</v>
          </cell>
          <cell r="B777" t="str">
            <v>Assentamento simples de tubos de ferro fundido (fofo) c/ junta elástica - dn 100 - inclusive transporte</v>
          </cell>
          <cell r="C777" t="str">
            <v>m</v>
          </cell>
          <cell r="D777">
            <v>3.07</v>
          </cell>
        </row>
        <row r="778">
          <cell r="A778" t="str">
            <v>73887/003</v>
          </cell>
          <cell r="B778" t="str">
            <v>Assentamento simples de tubos de ferro fundido (fofo) c/ junta elástica - dn 150 - inclusive transporte</v>
          </cell>
          <cell r="C778" t="str">
            <v>m</v>
          </cell>
          <cell r="D778">
            <v>5.32</v>
          </cell>
        </row>
        <row r="779">
          <cell r="A779" t="str">
            <v>73887/004</v>
          </cell>
          <cell r="B779" t="str">
            <v>Assentamento simples de tubos de ferro fundido (fofo) c/ junta elástica - dn 200 - inclusive transporte</v>
          </cell>
          <cell r="C779" t="str">
            <v>m</v>
          </cell>
          <cell r="D779">
            <v>6.81</v>
          </cell>
        </row>
        <row r="780">
          <cell r="A780" t="str">
            <v>73887/005</v>
          </cell>
          <cell r="B780" t="str">
            <v>Assentamento simples de tubos de ferro fundido (fofo) c/ junta elástica - dn 250 mm - inclusive transporte</v>
          </cell>
          <cell r="C780" t="str">
            <v>m</v>
          </cell>
          <cell r="D780">
            <v>8.24</v>
          </cell>
        </row>
        <row r="781">
          <cell r="A781" t="str">
            <v>73763/002</v>
          </cell>
          <cell r="B781" t="str">
            <v>Meio-fio e sarjeta de concreto moldado no local, usinado 15 mpa, com 0 ,45 m base x 0,30 m altura, rejunte em argamassa traço 1:3,5 (cimento e areia)</v>
          </cell>
          <cell r="C781" t="str">
            <v>m</v>
          </cell>
          <cell r="D781">
            <v>53.11</v>
          </cell>
        </row>
        <row r="782">
          <cell r="A782" t="str">
            <v>73763/003</v>
          </cell>
          <cell r="B782" t="str">
            <v>Meio-fio e sarjeta conjugados de concreto 15 mpa, 47 cm base x 30 cm altura, moldado "in loco" com extrusora</v>
          </cell>
          <cell r="C782" t="str">
            <v>m</v>
          </cell>
          <cell r="D782">
            <v>34.26</v>
          </cell>
        </row>
        <row r="783">
          <cell r="A783" t="str">
            <v>73763/004</v>
          </cell>
          <cell r="B783" t="str">
            <v>Meio-fio e sarjeta conjugados de concreto 15 mpa, 35 cm base x 30 cm altura, moldado "in loco" com extrusora</v>
          </cell>
          <cell r="C783" t="str">
            <v>m</v>
          </cell>
          <cell r="D783">
            <v>28.71</v>
          </cell>
        </row>
        <row r="784">
          <cell r="A784" t="str">
            <v>73763/005</v>
          </cell>
          <cell r="B784" t="str">
            <v>Meio-fio e sarjeta conjugados de concreto 15 mpa, 30 cm base x 26 cm altura, moldado "in loco" com extrusora</v>
          </cell>
          <cell r="C784" t="str">
            <v>m</v>
          </cell>
          <cell r="D784">
            <v>20.95</v>
          </cell>
        </row>
        <row r="785">
          <cell r="A785" t="str">
            <v>73789/001</v>
          </cell>
          <cell r="B785" t="str">
            <v>Meio-fio de concreto moldado no local, usinado 15 mpa, com 0,45 m altu ra x 0,15 m base, rejunte em argamassa traço 1:3,5 (cimento e areia)</v>
          </cell>
          <cell r="C785" t="str">
            <v>m</v>
          </cell>
          <cell r="D785">
            <v>95.04</v>
          </cell>
        </row>
        <row r="786">
          <cell r="A786" t="str">
            <v>73789/002</v>
          </cell>
          <cell r="B786" t="str">
            <v>Meio-fio de concreto moldado no local, usinado 15 mpa, com 0,30 m altu ra x 0,15 m base, rejunte em argamassa traço 1:3,5 (cimento e areia)</v>
          </cell>
          <cell r="C786" t="str">
            <v>m</v>
          </cell>
          <cell r="D786">
            <v>64.42</v>
          </cell>
        </row>
        <row r="787">
          <cell r="A787" t="str">
            <v>74012/001</v>
          </cell>
          <cell r="B787" t="str">
            <v>Sarjeta em concreto, preparo manual, com seixo rolado, espessura = 8cm, largura = 40cm.</v>
          </cell>
          <cell r="C787" t="str">
            <v>m</v>
          </cell>
          <cell r="D787">
            <v>33.58</v>
          </cell>
        </row>
        <row r="788">
          <cell r="A788" t="str">
            <v>74211/001</v>
          </cell>
          <cell r="B788" t="str">
            <v>Linha d água em paralelepipedos graniticos, rejuntados c/ ar cimento e areia traço 1:3</v>
          </cell>
          <cell r="C788" t="str">
            <v>m</v>
          </cell>
          <cell r="D788">
            <v>36.04</v>
          </cell>
        </row>
        <row r="789">
          <cell r="A789" t="str">
            <v>74223/001</v>
          </cell>
          <cell r="B789" t="str">
            <v>Meio-fio (guia) de concreto pre-moldado, dimensões 12x15x30x100cm (fac e superiorxface inferiorxalturaxcomprimento),rejuntado c/argamassa 1:4 cimento:areia, incluindo escavação e reaterro.</v>
          </cell>
          <cell r="C789" t="str">
            <v>m</v>
          </cell>
          <cell r="D789">
            <v>47.41</v>
          </cell>
        </row>
        <row r="790">
          <cell r="A790" t="str">
            <v>74237/001</v>
          </cell>
          <cell r="B790" t="str">
            <v>Meio-fio com sarjeta, executado c/extrusora (sarjeta 30x8cm meio-fio 15x10cm x h=23cm), inclui esc.e acerto faixa 0,45m</v>
          </cell>
          <cell r="C790" t="str">
            <v>m</v>
          </cell>
          <cell r="D790">
            <v>24.38</v>
          </cell>
        </row>
        <row r="791">
          <cell r="A791" t="str">
            <v>73877/001</v>
          </cell>
          <cell r="B791" t="str">
            <v>Escoramento de valas com pranchões metálicos - área cravada</v>
          </cell>
          <cell r="C791" t="str">
            <v>m²</v>
          </cell>
          <cell r="D791">
            <v>43.69</v>
          </cell>
        </row>
        <row r="792">
          <cell r="A792" t="str">
            <v>73877/002</v>
          </cell>
          <cell r="B792" t="str">
            <v>Escoramento de valas com pranchões metálicos - área não cravada</v>
          </cell>
          <cell r="C792" t="str">
            <v>m²</v>
          </cell>
          <cell r="D792">
            <v>31.06</v>
          </cell>
        </row>
        <row r="793">
          <cell r="A793" t="str">
            <v>73761/001</v>
          </cell>
          <cell r="B793" t="str">
            <v>Arrasamento de tubulão de concreto d=0,80m.</v>
          </cell>
          <cell r="C793" t="str">
            <v>un</v>
          </cell>
          <cell r="D793">
            <v>194.78</v>
          </cell>
        </row>
        <row r="794">
          <cell r="A794" t="str">
            <v>73761/002</v>
          </cell>
          <cell r="B794" t="str">
            <v>Arrasamento de tubulão de concreto d=1,25 a 1,40m.</v>
          </cell>
          <cell r="C794" t="str">
            <v>un</v>
          </cell>
          <cell r="D794">
            <v>337.62</v>
          </cell>
        </row>
        <row r="795">
          <cell r="A795" t="str">
            <v>73761/003</v>
          </cell>
          <cell r="B795" t="str">
            <v>Arrasamento de tubulão de concreto d=1,45 a 1,60m.</v>
          </cell>
          <cell r="C795" t="str">
            <v>un</v>
          </cell>
          <cell r="D795">
            <v>389.56</v>
          </cell>
        </row>
        <row r="796">
          <cell r="A796" t="str">
            <v>73761/004</v>
          </cell>
          <cell r="B796" t="str">
            <v>Arrasamento de tubulão de concreto d=1,65 a 2,00m.</v>
          </cell>
          <cell r="C796" t="str">
            <v>un</v>
          </cell>
          <cell r="D796">
            <v>486.96</v>
          </cell>
        </row>
        <row r="797">
          <cell r="A797" t="str">
            <v>73761/005</v>
          </cell>
          <cell r="B797" t="str">
            <v>Arrasamento de tubulão de concreto d=2,10 a 2,50m.</v>
          </cell>
          <cell r="C797" t="str">
            <v>un</v>
          </cell>
          <cell r="D797">
            <v>603.83000000000004</v>
          </cell>
        </row>
        <row r="798">
          <cell r="A798" t="str">
            <v>72819</v>
          </cell>
          <cell r="B798" t="str">
            <v>Estaca a trado (broca) diâmetro 30cm em concreto armado moldada in-loco, 20 mpa</v>
          </cell>
          <cell r="C798" t="str">
            <v>m</v>
          </cell>
          <cell r="D798">
            <v>76.63</v>
          </cell>
        </row>
        <row r="799">
          <cell r="A799" t="str">
            <v>72820</v>
          </cell>
          <cell r="B799" t="str">
            <v>Corte e preparo em cabeça de estaca</v>
          </cell>
          <cell r="C799" t="str">
            <v>un</v>
          </cell>
          <cell r="D799">
            <v>32.270000000000003</v>
          </cell>
        </row>
        <row r="800">
          <cell r="A800" t="str">
            <v>74156/001</v>
          </cell>
          <cell r="B800" t="str">
            <v>Estaca a trado(broca) d=25cm c/concreto fck=15mpa+20kg aço/m3 mo ld.in-loco</v>
          </cell>
          <cell r="C800" t="str">
            <v>m</v>
          </cell>
          <cell r="D800">
            <v>48.83</v>
          </cell>
        </row>
        <row r="801">
          <cell r="A801" t="str">
            <v>74156/002</v>
          </cell>
          <cell r="B801" t="str">
            <v>Estaca a trado (broca) diâmetro = 25 cm, em concreto moldado in loco, 15 mpa, sem armação.</v>
          </cell>
          <cell r="C801" t="str">
            <v>m</v>
          </cell>
          <cell r="D801">
            <v>42.46</v>
          </cell>
        </row>
        <row r="802">
          <cell r="A802" t="str">
            <v>74156/003</v>
          </cell>
          <cell r="B802" t="str">
            <v>Estaca a trado (broca) diâmetro = 20 cm, em concreto moldado in loco, 15 mpa, sem armação.</v>
          </cell>
          <cell r="C802" t="str">
            <v>m</v>
          </cell>
          <cell r="D802">
            <v>36.96</v>
          </cell>
        </row>
        <row r="803">
          <cell r="A803" t="str">
            <v>74164/004</v>
          </cell>
          <cell r="B803" t="str">
            <v>Lastro de brita</v>
          </cell>
          <cell r="C803" t="str">
            <v>m³</v>
          </cell>
          <cell r="D803">
            <v>80.25</v>
          </cell>
        </row>
        <row r="804">
          <cell r="A804" t="str">
            <v>5651</v>
          </cell>
          <cell r="B804" t="str">
            <v>Forma tábua para concreto em fundação c/ reaproveitamento 5x</v>
          </cell>
          <cell r="C804" t="str">
            <v>m²</v>
          </cell>
          <cell r="D804">
            <v>24.6</v>
          </cell>
        </row>
        <row r="805">
          <cell r="A805" t="str">
            <v>73903/001</v>
          </cell>
          <cell r="B805" t="str">
            <v>Limpeza superficial da camada vegetal em jazida</v>
          </cell>
          <cell r="C805" t="str">
            <v>m²</v>
          </cell>
          <cell r="D805">
            <v>0.42</v>
          </cell>
        </row>
        <row r="806">
          <cell r="A806" t="str">
            <v>73903/002</v>
          </cell>
          <cell r="B806" t="str">
            <v>Expurgo de jazida</v>
          </cell>
          <cell r="C806" t="str">
            <v>m³</v>
          </cell>
          <cell r="D806">
            <v>2.2200000000000002</v>
          </cell>
        </row>
        <row r="807">
          <cell r="A807" t="str">
            <v>74151/001</v>
          </cell>
          <cell r="B807" t="str">
            <v>Escavação e carga material 1a categoria, utilizando trator de esteiras de 110 a 160hp com lâmina, peso operacional * 13t e pá-carregadeira com 170 hp.</v>
          </cell>
          <cell r="C807" t="str">
            <v>m³</v>
          </cell>
          <cell r="D807">
            <v>3.31</v>
          </cell>
        </row>
        <row r="808">
          <cell r="A808" t="str">
            <v>74154/001</v>
          </cell>
          <cell r="B808" t="str">
            <v>Escavação, carga e transporte de material de 1a categoria com trator sobre esteiras 305 hp e caçamba 5m3, dmt 50 a 200m</v>
          </cell>
          <cell r="C808" t="str">
            <v>m³</v>
          </cell>
          <cell r="D808">
            <v>4.8899999999999997</v>
          </cell>
        </row>
        <row r="809">
          <cell r="A809" t="str">
            <v>74155/001</v>
          </cell>
          <cell r="B809" t="str">
            <v>Escavação e transp mat 1a cat dmt 50m c/trator est cat d8 c/ lâmina</v>
          </cell>
          <cell r="C809" t="str">
            <v>m³</v>
          </cell>
          <cell r="D809">
            <v>2</v>
          </cell>
        </row>
        <row r="810">
          <cell r="A810" t="str">
            <v>74155/002</v>
          </cell>
          <cell r="B810" t="str">
            <v>Escavação e transporte de material de 2a cat dmt 50m com trator sobre esteiras 305 hp com lâmina e escarificador</v>
          </cell>
          <cell r="C810" t="str">
            <v>m³</v>
          </cell>
          <cell r="D810">
            <v>3.87</v>
          </cell>
        </row>
        <row r="811">
          <cell r="A811" t="str">
            <v>74205/001</v>
          </cell>
          <cell r="B811" t="str">
            <v>Escavação mecânica de material 1a. categoria, proveniente de corte de subleito (c/trator esteiras 160hp)</v>
          </cell>
          <cell r="C811" t="str">
            <v>m³</v>
          </cell>
          <cell r="D811">
            <v>1.85</v>
          </cell>
        </row>
        <row r="812">
          <cell r="A812" t="str">
            <v>72915</v>
          </cell>
          <cell r="B812" t="str">
            <v>Escavação mecânica de vala em material de 2a. categoria até 2 m de profundidade com utilização de escavadeira hidráulica</v>
          </cell>
          <cell r="C812" t="str">
            <v>m³</v>
          </cell>
          <cell r="D812">
            <v>10.07</v>
          </cell>
        </row>
        <row r="813">
          <cell r="A813" t="str">
            <v>72917</v>
          </cell>
          <cell r="B813" t="str">
            <v>Escavação mecânica de vala em material 2a. categoria de 2,01 até 4,00 m de profundidade com utilização de escavadeira hidráulica</v>
          </cell>
          <cell r="C813" t="str">
            <v>m³</v>
          </cell>
          <cell r="D813">
            <v>11.5</v>
          </cell>
        </row>
        <row r="814">
          <cell r="A814" t="str">
            <v>5747</v>
          </cell>
          <cell r="B814" t="str">
            <v>Caminhão pipa 6000l toco, 162cv - 7,5t (vu=6anos) (inclui tanque de aço para transporte de água) - custo horário de materiais na operação</v>
          </cell>
          <cell r="C814" t="str">
            <v>h</v>
          </cell>
          <cell r="D814">
            <v>68.239999999999995</v>
          </cell>
        </row>
        <row r="815">
          <cell r="A815" t="str">
            <v>5751</v>
          </cell>
          <cell r="B815" t="str">
            <v>Caminhão toco, 177cv - 14t (vu=6anos) (não inclui carroceria) - manutenção</v>
          </cell>
          <cell r="C815" t="str">
            <v>h</v>
          </cell>
          <cell r="D815">
            <v>2.42</v>
          </cell>
        </row>
        <row r="816">
          <cell r="A816" t="str">
            <v>5754</v>
          </cell>
          <cell r="B816" t="str">
            <v>Caminhão toco, 170cv - 11t (vu=6anos) (não inclui carroceria) - manutenção</v>
          </cell>
          <cell r="C816" t="str">
            <v>h</v>
          </cell>
          <cell r="D816">
            <v>10.01</v>
          </cell>
        </row>
        <row r="817">
          <cell r="A817" t="str">
            <v>5763</v>
          </cell>
          <cell r="B817" t="str">
            <v>Caminhão pipa 10000l trucado, 208cv - 21,1t (vu=6anos) (inclui tanque de aço para transporte de água e motobomba centrífuga a gasolina 3,5cv ) - manutenção</v>
          </cell>
          <cell r="C817" t="str">
            <v>h</v>
          </cell>
          <cell r="D817">
            <v>16.309999999999999</v>
          </cell>
        </row>
        <row r="818">
          <cell r="A818" t="str">
            <v>5765</v>
          </cell>
          <cell r="B818" t="str">
            <v>Espargidor de asfalto pressurizado com tanque de 2500 l, rebocável com motor a gasolina potência 3,4 hp - manutenção. af_07/2014</v>
          </cell>
          <cell r="C818" t="str">
            <v>h</v>
          </cell>
          <cell r="D818">
            <v>3.9</v>
          </cell>
        </row>
        <row r="819">
          <cell r="A819" t="str">
            <v>5766</v>
          </cell>
          <cell r="B819" t="str">
            <v>Espargidor de asfalto pressurizado com tanque de 2500 l, rebocável com motor a gasolina potência 3,4 hp - materiais na operação. af_07/2014</v>
          </cell>
          <cell r="C819" t="str">
            <v>h</v>
          </cell>
          <cell r="D819">
            <v>2.71</v>
          </cell>
        </row>
        <row r="820">
          <cell r="A820" t="str">
            <v>5770</v>
          </cell>
          <cell r="B820" t="str">
            <v>Distribuidor de asfalto montado sobre caminhão toco 162 hp, com tanque isolado 6 m3 com barra espargidora de 3,66 m - custo c/ mão-de-obra na operação diurna.</v>
          </cell>
          <cell r="C820" t="str">
            <v>h</v>
          </cell>
          <cell r="D820">
            <v>34.39</v>
          </cell>
        </row>
        <row r="821">
          <cell r="A821" t="str">
            <v>5775</v>
          </cell>
          <cell r="B821" t="str">
            <v>Lança elevatória telescópica de acionamento hidráulico, capacidade de carga 30.000 kg, com cesto, montada sobre caminhão trucado - manutenção</v>
          </cell>
          <cell r="C821" t="str">
            <v>h</v>
          </cell>
          <cell r="D821">
            <v>121.62</v>
          </cell>
        </row>
        <row r="822">
          <cell r="A822" t="str">
            <v>5776</v>
          </cell>
          <cell r="B822" t="str">
            <v>Lança elevatória telescópica de acionamento hidráulico, capacidade de carga 30.000 kg, com cesto, montada sobre caminhão trucado - custo com materiais na operação</v>
          </cell>
          <cell r="C822" t="str">
            <v>h</v>
          </cell>
          <cell r="D822">
            <v>77.69</v>
          </cell>
        </row>
        <row r="823">
          <cell r="A823" t="str">
            <v>5779</v>
          </cell>
          <cell r="B823" t="str">
            <v>Motoniveladora potência básica líquida (primeira marcha) 125 hp, peso bruto 13032 kg, largura da lâmina de 3,7 m - manutenção. af_06/2014</v>
          </cell>
          <cell r="C823" t="str">
            <v>h</v>
          </cell>
          <cell r="D823">
            <v>34.200000000000003</v>
          </cell>
        </row>
        <row r="824">
          <cell r="A824" t="str">
            <v>5782</v>
          </cell>
          <cell r="B824" t="str">
            <v>Motoscraper 270hp - custo com materiais na operação</v>
          </cell>
          <cell r="C824" t="str">
            <v>h</v>
          </cell>
          <cell r="D824">
            <v>158.91999999999999</v>
          </cell>
        </row>
        <row r="825">
          <cell r="A825" t="str">
            <v>5668</v>
          </cell>
          <cell r="B825" t="str">
            <v>Retroescavadeira sobre rodas com carregadeira, tração 4x2, potência líq. 79 hp, caçamba carreg. cap. mín. 1 m³, caçamba retro cap. 0,20 m³, peso operacional mín. 6.570 kg, profundidade escavação máx. 4,37 m - materiais na operação. af_06/2014</v>
          </cell>
          <cell r="C825" t="str">
            <v>h</v>
          </cell>
          <cell r="D825">
            <v>41.46</v>
          </cell>
        </row>
        <row r="826">
          <cell r="A826" t="str">
            <v>5674</v>
          </cell>
          <cell r="B826" t="str">
            <v>Rolo compactador vibratório de um cilindro aço liso, potência 80 hp, peso operacional máximo 8,1 t, impacto dinâmico 16,15 / 9,5 t, largura de trabalho 1,68 m - manutenção. af_06/2014</v>
          </cell>
          <cell r="C826" t="str">
            <v>h</v>
          </cell>
          <cell r="D826">
            <v>16.940000000000001</v>
          </cell>
        </row>
        <row r="827">
          <cell r="A827" t="str">
            <v>5675</v>
          </cell>
          <cell r="B827" t="str">
            <v>Rolo compactador vibratório, tandem, cilindro liso de aço, auto-propel ., 40hp - 4,4t, impacto dinâmico 3,1t, vu 5 anos - depreciação e juros</v>
          </cell>
          <cell r="C827" t="str">
            <v>h</v>
          </cell>
          <cell r="D827">
            <v>11.37</v>
          </cell>
        </row>
        <row r="828">
          <cell r="A828" t="str">
            <v>5676</v>
          </cell>
          <cell r="B828" t="str">
            <v>Rolo compactador vibratório, tandem, cilindro liso, auto-propel. 40hp - 4,4t, impacto dinâmico 3,1t, vu 5 anos - manutenção.</v>
          </cell>
          <cell r="C828" t="str">
            <v>h</v>
          </cell>
          <cell r="D828">
            <v>12.62</v>
          </cell>
        </row>
        <row r="829">
          <cell r="A829" t="str">
            <v>5677</v>
          </cell>
          <cell r="B829" t="str">
            <v>Rolo compactador vibratório, tandem, cilindro liso auto-propel. 40hp - 4,4t, impacto dinâmico 3,1t, vu 5 anos - custo com materiais na operação.</v>
          </cell>
          <cell r="C829" t="str">
            <v>h</v>
          </cell>
          <cell r="D829">
            <v>21.94</v>
          </cell>
        </row>
        <row r="830">
          <cell r="A830" t="str">
            <v>5678</v>
          </cell>
          <cell r="B830" t="str">
            <v>Retroescavadeira sobre rodas com carregadeira, tração 4x4, potência líq. 88 hp, caçamba carreg. cap. mín. 1 m³, caçamba retro cap. 0,26 m³, peso operacional mín. 6.674 kg, profundidade escavação máx. 4,37 m - chp diurno. af_06/2014</v>
          </cell>
          <cell r="C830" t="str">
            <v>chp</v>
          </cell>
          <cell r="D830">
            <v>98.44</v>
          </cell>
        </row>
        <row r="831">
          <cell r="A831" t="str">
            <v>5679</v>
          </cell>
          <cell r="B831" t="str">
            <v>Retroescavadeira sobre rodas com carregadeira, tração 4x4, potência líq. 88 hp, caçamba carreg. cap. mín. 1 m³, caçamba retro cap. 0,26 m³, peso operacional mín. 6.674 kg, profundidade escavação máx. 4,37 m - chi diurno. af_06/2014</v>
          </cell>
          <cell r="C831" t="str">
            <v>chi</v>
          </cell>
          <cell r="D831">
            <v>38.020000000000003</v>
          </cell>
        </row>
        <row r="832">
          <cell r="A832" t="str">
            <v>5680</v>
          </cell>
          <cell r="B832" t="str">
            <v>Retroescavadeira sobre rodas com carregadeira, tração 4x2, potência líq. 79 hp, caçamba carreg. cap. mín. 1 m³, caçamba retro cap. 0,20 m³, peso operacional mín. 6.570 kg, profundidade escavação máx. 4,37 m - chp diurno. af_06/2014</v>
          </cell>
          <cell r="C832" t="str">
            <v>chp</v>
          </cell>
          <cell r="D832">
            <v>91.37</v>
          </cell>
        </row>
        <row r="833">
          <cell r="A833" t="str">
            <v>5681</v>
          </cell>
          <cell r="B833" t="str">
            <v>Retroescavadeira sobre rodas com carregadeira, tração 4x2, potência líq. 79 hp, caçamba carreg. cap. mín. 1 m³, caçamba retro cap. 0,20 m³, peso operacional mín. 6.570 kg, profundidade escavação máx. 4,37 m - chi diurno. af_06/2014</v>
          </cell>
          <cell r="C833" t="str">
            <v>chi</v>
          </cell>
          <cell r="D833">
            <v>36.1</v>
          </cell>
        </row>
        <row r="834">
          <cell r="A834" t="str">
            <v>5684</v>
          </cell>
          <cell r="B834" t="str">
            <v>Rolo compactador vibratório de um cilindro aço liso, potência 80 hp, peso operacional máximo 8,1 t, impacto dinâmico 16,15 / 9,5 t, largura de trabalho 1,68 m - chp diurno. af_06/2014</v>
          </cell>
          <cell r="C834" t="str">
            <v>chp</v>
          </cell>
          <cell r="D834">
            <v>92.18</v>
          </cell>
        </row>
        <row r="835">
          <cell r="A835" t="str">
            <v>73887/001</v>
          </cell>
          <cell r="B835" t="str">
            <v>Assentamento simples de tubos de ferro fundido (fofo) c/ junta elástica - dn 75 mm - inclusive transporte</v>
          </cell>
          <cell r="C835" t="str">
            <v>m</v>
          </cell>
          <cell r="D835">
            <v>2.5499999999999998</v>
          </cell>
        </row>
        <row r="836">
          <cell r="A836" t="str">
            <v>74234/001</v>
          </cell>
          <cell r="B836" t="str">
            <v>Mictorio sifonado de louça branca com pertences, com registro de press ao 1/2" com canopla cromada acabamento simples e conjunto para fixação - fornecimento e instalação</v>
          </cell>
          <cell r="C836" t="str">
            <v>un</v>
          </cell>
          <cell r="D836">
            <v>440.72</v>
          </cell>
        </row>
        <row r="837">
          <cell r="A837" t="str">
            <v>6087</v>
          </cell>
          <cell r="B837" t="str">
            <v>Tampa em concreto armado 60x60x5cm p/cx inspecao/fossa séptica</v>
          </cell>
          <cell r="C837" t="str">
            <v>un</v>
          </cell>
          <cell r="D837">
            <v>19.79</v>
          </cell>
        </row>
        <row r="838">
          <cell r="A838" t="str">
            <v>74197/001</v>
          </cell>
          <cell r="B838" t="str">
            <v>Fossa séptica em alvenaria de tijolo cerâmico maciço dimensões externa s 1,90x1,10x1,40m, 1.500 litros, revestida internamente com barra lisa, com tampa em concreto armado com espessura 8cm</v>
          </cell>
          <cell r="C838" t="str">
            <v>un</v>
          </cell>
          <cell r="D838">
            <v>1218.33</v>
          </cell>
        </row>
        <row r="839">
          <cell r="A839" t="str">
            <v>74198/001</v>
          </cell>
          <cell r="B839" t="str">
            <v>Sumidouro em alvenaria de tijolo cerâmico maciço diâmetro 1,20m e altu ra 5,00m, com tampa em concreto armado diâmetro 1,40m e espessura 10cm</v>
          </cell>
          <cell r="C839" t="str">
            <v>un</v>
          </cell>
          <cell r="D839">
            <v>1187.22</v>
          </cell>
        </row>
        <row r="840">
          <cell r="A840" t="str">
            <v>74198/002</v>
          </cell>
          <cell r="B840" t="str">
            <v>Sumidouro em alvenaria de tijolo cerâmico maciço diâmetro 1,40m e altu ra 5,00m, com tampa em concreto armado diâmetro 1,60m e espessura 10cm</v>
          </cell>
          <cell r="C840" t="str">
            <v>un</v>
          </cell>
          <cell r="D840">
            <v>1477.68</v>
          </cell>
        </row>
        <row r="841">
          <cell r="A841" t="str">
            <v>40729</v>
          </cell>
          <cell r="B841" t="str">
            <v>Válvula descarga 1.1/2" com registro, acabamento em metal cromado - fornecimento e instalação</v>
          </cell>
          <cell r="C841" t="str">
            <v>un</v>
          </cell>
          <cell r="D841">
            <v>175.65</v>
          </cell>
        </row>
        <row r="842">
          <cell r="A842" t="str">
            <v>73663</v>
          </cell>
          <cell r="B842" t="str">
            <v>Registro de gaveta com canopla ø 25mm -1 - fornecimento e instalação</v>
          </cell>
          <cell r="C842" t="str">
            <v>un</v>
          </cell>
          <cell r="D842">
            <v>69.48</v>
          </cell>
        </row>
        <row r="843">
          <cell r="A843" t="str">
            <v>73795/001</v>
          </cell>
          <cell r="B843" t="str">
            <v>Válvula de retenção vertical ø 20mm (3/4") - fornecimento e instalação</v>
          </cell>
          <cell r="C843" t="str">
            <v>un</v>
          </cell>
          <cell r="D843">
            <v>40.770000000000003</v>
          </cell>
        </row>
        <row r="844">
          <cell r="A844" t="str">
            <v>73795/002</v>
          </cell>
          <cell r="B844" t="str">
            <v>Válvula de retenção vertical ø 25mm (1") - fornecimento e instalação</v>
          </cell>
          <cell r="C844" t="str">
            <v>un</v>
          </cell>
          <cell r="D844">
            <v>43.16</v>
          </cell>
        </row>
        <row r="845">
          <cell r="A845" t="str">
            <v>73795/003</v>
          </cell>
          <cell r="B845" t="str">
            <v>Válvula de retenção vertical ø 32mm (1.1/4") - fornecimento e instalação</v>
          </cell>
          <cell r="C845" t="str">
            <v>un</v>
          </cell>
          <cell r="D845">
            <v>57.11</v>
          </cell>
        </row>
        <row r="846">
          <cell r="A846" t="str">
            <v>73795/004</v>
          </cell>
          <cell r="B846" t="str">
            <v>Válvula de retenção vertical ø 40mm (1.1/2") - fornecimento e instalação</v>
          </cell>
          <cell r="C846" t="str">
            <v>un</v>
          </cell>
          <cell r="D846">
            <v>66.06</v>
          </cell>
        </row>
        <row r="847">
          <cell r="A847" t="str">
            <v>73795/005</v>
          </cell>
          <cell r="B847" t="str">
            <v>Válvula de retenção vertical ø 50mm (2") - fornecimento e instalação</v>
          </cell>
          <cell r="C847" t="str">
            <v>un</v>
          </cell>
          <cell r="D847">
            <v>88.03</v>
          </cell>
        </row>
        <row r="848">
          <cell r="A848" t="str">
            <v>73795/006</v>
          </cell>
          <cell r="B848" t="str">
            <v>Válvula de retenção vertical ø 80mm (3") - fornecimento e instalação</v>
          </cell>
          <cell r="C848" t="str">
            <v>un</v>
          </cell>
          <cell r="D848">
            <v>173.7</v>
          </cell>
        </row>
        <row r="849">
          <cell r="A849" t="str">
            <v>73795/007</v>
          </cell>
          <cell r="B849" t="str">
            <v>Válvula de retenção vertical ø 100mm (4") - fornecimento e instalação</v>
          </cell>
          <cell r="C849" t="str">
            <v>un</v>
          </cell>
          <cell r="D849">
            <v>291.2</v>
          </cell>
        </row>
        <row r="850">
          <cell r="A850" t="str">
            <v>73795/008</v>
          </cell>
          <cell r="B850" t="str">
            <v>Válvula de retenção horizontal ø 20mm (3/4") - fornecimento e instalação</v>
          </cell>
          <cell r="C850" t="str">
            <v>un</v>
          </cell>
          <cell r="D850">
            <v>54.96</v>
          </cell>
        </row>
        <row r="851">
          <cell r="A851" t="str">
            <v>73795/009</v>
          </cell>
          <cell r="B851" t="str">
            <v>Válvula de retenção horizontal ø 25mm (1") - fornecimento e instalação</v>
          </cell>
          <cell r="C851" t="str">
            <v>un</v>
          </cell>
          <cell r="D851">
            <v>69.349999999999994</v>
          </cell>
        </row>
        <row r="852">
          <cell r="A852" t="str">
            <v>73795/010</v>
          </cell>
          <cell r="B852" t="str">
            <v>Válvula de retenção horizontal ø 32mm (1.1/4") - fornecimento e instalação</v>
          </cell>
          <cell r="C852" t="str">
            <v>un</v>
          </cell>
          <cell r="D852">
            <v>96</v>
          </cell>
        </row>
        <row r="853">
          <cell r="A853" t="str">
            <v>73795/011</v>
          </cell>
          <cell r="B853" t="str">
            <v>Válvula de retenção horizontal ø 40mm (1.1/2") - fornecimento e instalação</v>
          </cell>
          <cell r="C853" t="str">
            <v>un</v>
          </cell>
          <cell r="D853">
            <v>108.09</v>
          </cell>
        </row>
        <row r="854">
          <cell r="A854" t="str">
            <v>73795/012</v>
          </cell>
          <cell r="B854" t="str">
            <v>Válvula de retenção horizontal ø 50mm (2") - fornecimento e instalação</v>
          </cell>
          <cell r="C854" t="str">
            <v>un</v>
          </cell>
          <cell r="D854">
            <v>144.22999999999999</v>
          </cell>
        </row>
        <row r="855">
          <cell r="A855" t="str">
            <v>73795/013</v>
          </cell>
          <cell r="B855" t="str">
            <v>Válvula de retenção horizontal ø 65mm (2.1/2") - fornecimento e instalação</v>
          </cell>
          <cell r="C855" t="str">
            <v>un</v>
          </cell>
          <cell r="D855">
            <v>206.43</v>
          </cell>
        </row>
        <row r="856">
          <cell r="A856" t="str">
            <v>73795/014</v>
          </cell>
          <cell r="B856" t="str">
            <v>Válvula de retenção horizontal ø 80mm (3") - fornecimento e instalação</v>
          </cell>
          <cell r="C856" t="str">
            <v>un</v>
          </cell>
          <cell r="D856">
            <v>269.85000000000002</v>
          </cell>
        </row>
        <row r="857">
          <cell r="A857" t="str">
            <v>73795/015</v>
          </cell>
          <cell r="B857" t="str">
            <v>Válvula de retenção horizontal ø 100mm (4") - fornecimento e instalação</v>
          </cell>
          <cell r="C857" t="str">
            <v>un</v>
          </cell>
          <cell r="D857">
            <v>412.18</v>
          </cell>
        </row>
        <row r="858">
          <cell r="A858" t="str">
            <v>73796/001</v>
          </cell>
          <cell r="B858" t="str">
            <v>Válvula de pé com crivo ø 20mm (3/4") - fornecimento e instalação</v>
          </cell>
          <cell r="C858" t="str">
            <v>un</v>
          </cell>
          <cell r="D858">
            <v>40.159999999999997</v>
          </cell>
        </row>
        <row r="859">
          <cell r="A859" t="str">
            <v>73796/002</v>
          </cell>
          <cell r="B859" t="str">
            <v>Válvula de pé com crivo ø 25mm (1") - fornecimento e instalação</v>
          </cell>
          <cell r="C859" t="str">
            <v>un</v>
          </cell>
          <cell r="D859">
            <v>42.82</v>
          </cell>
        </row>
        <row r="860">
          <cell r="A860" t="str">
            <v>73796/003</v>
          </cell>
          <cell r="B860" t="str">
            <v>Válvula de pé com crivo ø 40mm (1.1/2") - fornecimento e instalação</v>
          </cell>
          <cell r="C860" t="str">
            <v>un</v>
          </cell>
          <cell r="D860">
            <v>64.540000000000006</v>
          </cell>
        </row>
        <row r="861">
          <cell r="A861" t="str">
            <v>73796/004</v>
          </cell>
          <cell r="B861" t="str">
            <v>Válvula de pé com crivo ø 50mm (2") - fornecimento e instalação</v>
          </cell>
          <cell r="C861" t="str">
            <v>un</v>
          </cell>
          <cell r="D861">
            <v>88.48</v>
          </cell>
        </row>
        <row r="862">
          <cell r="A862" t="str">
            <v>73796/005</v>
          </cell>
          <cell r="B862" t="str">
            <v>Válvula de pé com crivo ø 65mm (2.1/2") - fornecimento e instalação</v>
          </cell>
          <cell r="C862" t="str">
            <v>un</v>
          </cell>
          <cell r="D862">
            <v>151.75</v>
          </cell>
        </row>
        <row r="863">
          <cell r="A863" t="str">
            <v>73796/006</v>
          </cell>
          <cell r="B863" t="str">
            <v>Válvula de pé com crivo ø 80mm (3") - fornecimento e instalação</v>
          </cell>
          <cell r="C863" t="str">
            <v>un</v>
          </cell>
          <cell r="D863">
            <v>193.04</v>
          </cell>
        </row>
        <row r="864">
          <cell r="A864" t="str">
            <v>73796/007</v>
          </cell>
          <cell r="B864" t="str">
            <v>Válvula de pé com crivo ø 100mm (4") - fornecimento e instalação</v>
          </cell>
          <cell r="C864" t="str">
            <v>un</v>
          </cell>
          <cell r="D864">
            <v>328.96</v>
          </cell>
        </row>
        <row r="865">
          <cell r="A865" t="str">
            <v>73797/001</v>
          </cell>
          <cell r="B865" t="str">
            <v>Registro de gaveta com canopla ø 32mm (1.1/4") - fornecimento e instalação</v>
          </cell>
          <cell r="C865" t="str">
            <v>un</v>
          </cell>
          <cell r="D865">
            <v>84.91</v>
          </cell>
        </row>
        <row r="866">
          <cell r="A866" t="str">
            <v>73870/001</v>
          </cell>
          <cell r="B866" t="str">
            <v>Válvula de esfera em bronze ø 1/2" - fornecimento e instalação</v>
          </cell>
          <cell r="C866" t="str">
            <v>un</v>
          </cell>
          <cell r="D866">
            <v>39.119999999999997</v>
          </cell>
        </row>
        <row r="867">
          <cell r="A867" t="str">
            <v>73870/002</v>
          </cell>
          <cell r="B867" t="str">
            <v>Válvula de esfera em bronze ø 3/4" - fornecimento e instalação</v>
          </cell>
          <cell r="C867" t="str">
            <v>un</v>
          </cell>
          <cell r="D867">
            <v>42.83</v>
          </cell>
        </row>
        <row r="868">
          <cell r="A868" t="str">
            <v>73870/003</v>
          </cell>
          <cell r="B868" t="str">
            <v>Válvula de esfera em bronze ø 1" - fornecimento e instalação</v>
          </cell>
          <cell r="C868" t="str">
            <v>un</v>
          </cell>
          <cell r="D868">
            <v>52.46</v>
          </cell>
        </row>
        <row r="869">
          <cell r="A869" t="str">
            <v>73870/004</v>
          </cell>
          <cell r="B869" t="str">
            <v>Registro de esfera em bronze d= 1.1/4" fornec e colocação</v>
          </cell>
          <cell r="C869" t="str">
            <v>un</v>
          </cell>
          <cell r="D869">
            <v>70.69</v>
          </cell>
        </row>
        <row r="870">
          <cell r="A870" t="str">
            <v>73870/005</v>
          </cell>
          <cell r="B870" t="str">
            <v>Válvula de esfera em bronze ø 1.1/2" - fornecimento e instalação</v>
          </cell>
          <cell r="C870" t="str">
            <v>un</v>
          </cell>
          <cell r="D870">
            <v>84.64</v>
          </cell>
        </row>
        <row r="871">
          <cell r="A871" t="str">
            <v>73870/006</v>
          </cell>
          <cell r="B871" t="str">
            <v>Válvula de esfera em bronze ø 2" - fornecimento e instalação</v>
          </cell>
          <cell r="C871" t="str">
            <v>un</v>
          </cell>
          <cell r="D871">
            <v>120.73</v>
          </cell>
        </row>
        <row r="872">
          <cell r="A872" t="str">
            <v>74091/001</v>
          </cell>
          <cell r="B872" t="str">
            <v>Válvula retenção vertical bronze (pn-16) 2.1/2" 200psi - extremidades com rosca - fornecimento e instalação</v>
          </cell>
          <cell r="C872" t="str">
            <v>un</v>
          </cell>
          <cell r="D872">
            <v>134.27000000000001</v>
          </cell>
        </row>
        <row r="873">
          <cell r="A873" t="str">
            <v>74093/001</v>
          </cell>
          <cell r="B873" t="str">
            <v>Válvula pé com crivo bronze 1.1/4" - fornecimento e instalação</v>
          </cell>
          <cell r="C873" t="str">
            <v>un</v>
          </cell>
          <cell r="D873">
            <v>58.87</v>
          </cell>
        </row>
        <row r="874">
          <cell r="A874" t="str">
            <v>74169/001</v>
          </cell>
          <cell r="B874" t="str">
            <v>Registro/válvula globo angular 45 graus em latão para hidrantes de incêndio predial dn 2.1/2" - fornecimento e instalação</v>
          </cell>
          <cell r="C874" t="str">
            <v>un</v>
          </cell>
          <cell r="D874">
            <v>163.81</v>
          </cell>
        </row>
        <row r="875">
          <cell r="A875" t="str">
            <v>74174/001</v>
          </cell>
          <cell r="B875" t="str">
            <v>Registro gaveta 1.1/2" com canopla acabamento cromado simples - fornecimento e instalação</v>
          </cell>
          <cell r="C875" t="str">
            <v>un</v>
          </cell>
          <cell r="D875">
            <v>97.25</v>
          </cell>
        </row>
        <row r="876">
          <cell r="A876" t="str">
            <v>74215/001</v>
          </cell>
          <cell r="B876" t="str">
            <v>Módulo tipo: rede de água, com fornecimento e assentamento de tubo pvc defofo 200mm eb-1208 p/ rede água je 1 mpa, compreendendo: locação, c adastramento de interferências, escavação e reaterro compactado de vala, exceto rocha, até 1,50 m, inclusive topóg</v>
          </cell>
          <cell r="C876" t="str">
            <v>m</v>
          </cell>
          <cell r="D876">
            <v>134.94999999999999</v>
          </cell>
        </row>
        <row r="877">
          <cell r="A877" t="str">
            <v>74215/002</v>
          </cell>
          <cell r="B877" t="str">
            <v>Módulo tipo: rede de água, com fornecimento e assentamento de tubo pvc defofo 150mm eb-1208 p/ rede água je 1 mpa, compreendendo: locação, c adastramento de interferências, escavação e reaterro compactado de vala, exceto rocha, até 1,50 m, inclusive topóg</v>
          </cell>
          <cell r="C877" t="str">
            <v>m</v>
          </cell>
          <cell r="D877">
            <v>78.849999999999994</v>
          </cell>
        </row>
        <row r="878">
          <cell r="A878" t="str">
            <v>74215/003</v>
          </cell>
          <cell r="B878" t="str">
            <v>Módulo tipo: rede de água, com fornecimento e assentamento de tubo pvc defofo 100mm eb-1208 p/ rede água je 1 mpa, compreendendo: locação, c adastramento de interferências, escavação e reaterro compactado de vala, exceto rocha, até 1,50 m, inclusive topóg</v>
          </cell>
          <cell r="C878" t="str">
            <v>m</v>
          </cell>
          <cell r="D878">
            <v>45.38</v>
          </cell>
        </row>
        <row r="879">
          <cell r="A879" t="str">
            <v>73884/001</v>
          </cell>
          <cell r="B879" t="str">
            <v>Instalação de válvulas ou registros com junta flangeada - DN 50</v>
          </cell>
          <cell r="C879" t="str">
            <v>un</v>
          </cell>
          <cell r="D879">
            <v>42.81</v>
          </cell>
        </row>
        <row r="880">
          <cell r="A880" t="str">
            <v>73884/002</v>
          </cell>
          <cell r="B880" t="str">
            <v>Instalação de válvulas ou registros com junta flangeada - DN 75</v>
          </cell>
          <cell r="C880" t="str">
            <v>un</v>
          </cell>
          <cell r="D880">
            <v>66.459999999999994</v>
          </cell>
        </row>
        <row r="881">
          <cell r="A881" t="str">
            <v>73884/003</v>
          </cell>
          <cell r="B881" t="str">
            <v>Instalação de válvulas ou registros com junta flangeada - DN 100</v>
          </cell>
          <cell r="C881" t="str">
            <v>un</v>
          </cell>
          <cell r="D881">
            <v>83.08</v>
          </cell>
        </row>
        <row r="882">
          <cell r="A882" t="str">
            <v>73884/004</v>
          </cell>
          <cell r="B882" t="str">
            <v>Instalação de válvulas ou registros com junta flangeada - DN 150</v>
          </cell>
          <cell r="C882" t="str">
            <v>un</v>
          </cell>
          <cell r="D882">
            <v>376.58</v>
          </cell>
        </row>
        <row r="883">
          <cell r="A883" t="str">
            <v>73884/005</v>
          </cell>
          <cell r="B883" t="str">
            <v>Instalação de válvulas ou registros com junta flangeada - DN 200</v>
          </cell>
          <cell r="C883" t="str">
            <v>un</v>
          </cell>
          <cell r="D883">
            <v>439.34</v>
          </cell>
        </row>
        <row r="884">
          <cell r="A884" t="str">
            <v>7060</v>
          </cell>
          <cell r="B884" t="str">
            <v>Caminhão basculante 4,0m3 carga útil 8,5t 152cv - manutenção</v>
          </cell>
          <cell r="C884" t="str">
            <v>h</v>
          </cell>
          <cell r="D884">
            <v>17.91</v>
          </cell>
        </row>
        <row r="885">
          <cell r="A885" t="str">
            <v>7061</v>
          </cell>
          <cell r="B885" t="str">
            <v>Caminhão basculante 4,0m3 carga útil 8,5t 152cv - custos com material na operação</v>
          </cell>
          <cell r="C885" t="str">
            <v>h</v>
          </cell>
          <cell r="D885">
            <v>66.77</v>
          </cell>
        </row>
        <row r="886">
          <cell r="A886" t="str">
            <v>7063</v>
          </cell>
          <cell r="B886" t="str">
            <v>Trator de pneus, potência 122 cv, tração 4x4, peso com lastro de 4510 kg - depreciação. af_06/2014</v>
          </cell>
          <cell r="C886" t="str">
            <v>h</v>
          </cell>
          <cell r="D886">
            <v>6.95</v>
          </cell>
        </row>
        <row r="887">
          <cell r="A887" t="str">
            <v>7064</v>
          </cell>
          <cell r="B887" t="str">
            <v>Trator de pneus, potência 122 cv, tração 4x4, peso com lastro de 4510 kg - juros. af_06/2014</v>
          </cell>
          <cell r="C887" t="str">
            <v>h</v>
          </cell>
          <cell r="D887">
            <v>2.34</v>
          </cell>
        </row>
        <row r="888">
          <cell r="A888" t="str">
            <v>7065</v>
          </cell>
          <cell r="B888" t="str">
            <v>Trator de pneus com potência de 122 cv, tração 4 x4 peso com lastro de 4510 kg - manutenção. af_06/2014</v>
          </cell>
          <cell r="C888" t="str">
            <v>h</v>
          </cell>
          <cell r="D888">
            <v>7.61</v>
          </cell>
        </row>
        <row r="889">
          <cell r="A889" t="str">
            <v>68333</v>
          </cell>
          <cell r="B889" t="str">
            <v>Piso em concreto 20 mpa preparo mecânico, espessura 7cm, incluso juntas de dilatação em madeira</v>
          </cell>
          <cell r="C889" t="str">
            <v>m²</v>
          </cell>
          <cell r="D889">
            <v>40.61</v>
          </cell>
        </row>
        <row r="890">
          <cell r="A890" t="str">
            <v>72182</v>
          </cell>
          <cell r="B890" t="str">
            <v>Piso em concreto 20 mpa preparo mecânico, espessura 7cm, incluso juntas de dilatação em poliuretano 2x2m</v>
          </cell>
          <cell r="C890" t="str">
            <v>m²</v>
          </cell>
          <cell r="D890">
            <v>41.3</v>
          </cell>
        </row>
        <row r="891">
          <cell r="A891" t="str">
            <v>72195</v>
          </cell>
          <cell r="B891" t="str">
            <v>Piso em concreto espessura 7cm, com junta em grama</v>
          </cell>
          <cell r="C891" t="str">
            <v>m²</v>
          </cell>
          <cell r="D891">
            <v>44.79</v>
          </cell>
        </row>
        <row r="892">
          <cell r="A892" t="str">
            <v>74147/001</v>
          </cell>
          <cell r="B892" t="str">
            <v>Piso em bloco sextavado 30x30cm, espessura 8cm, assentado sobre colcha o de areia espessura 6cm</v>
          </cell>
          <cell r="C892" t="str">
            <v>m²</v>
          </cell>
          <cell r="D892">
            <v>45.74</v>
          </cell>
        </row>
        <row r="893">
          <cell r="A893" t="str">
            <v>73907/003</v>
          </cell>
          <cell r="B893" t="str">
            <v>Contrapiso/lastro de concreto não-estrutural, e=5cm, preparo com betoneira</v>
          </cell>
          <cell r="C893" t="str">
            <v>m²</v>
          </cell>
          <cell r="D893">
            <v>23.94</v>
          </cell>
        </row>
        <row r="894">
          <cell r="A894" t="str">
            <v>73907/006</v>
          </cell>
          <cell r="B894" t="str">
            <v>Lastro de concreto, espessura 3cm, preparo mecânico</v>
          </cell>
          <cell r="C894" t="str">
            <v>m²</v>
          </cell>
          <cell r="D894">
            <v>15.84</v>
          </cell>
        </row>
        <row r="895">
          <cell r="A895" t="str">
            <v>74048/007</v>
          </cell>
          <cell r="B895" t="str">
            <v>Lastro de concreto, espessura 3 cm, preparo mecânico, incluso aditivo impermeabilizante</v>
          </cell>
          <cell r="C895" t="str">
            <v>m²</v>
          </cell>
          <cell r="D895">
            <v>18.559999999999999</v>
          </cell>
        </row>
        <row r="896">
          <cell r="A896" t="str">
            <v>5800</v>
          </cell>
          <cell r="B896" t="str">
            <v>Bomba submersível elétrica trifásica, potência 2,96 hp, ø rotor 144 mm semi-aberto, bocal de saída ø 2, hm/q = 2 mca / 38,8 m³/h a 28 mca / 5 m³/h - manutenção. af_06/2014</v>
          </cell>
          <cell r="C896" t="str">
            <v>h</v>
          </cell>
          <cell r="D896">
            <v>0.17</v>
          </cell>
        </row>
        <row r="897">
          <cell r="A897" t="str">
            <v>5801</v>
          </cell>
          <cell r="B897" t="str">
            <v>Compactador de solos com placa vibratória, 46x51cm, 5hp, 156kg, diesel, impacto dinâmico 1700kg - depreciação e juros</v>
          </cell>
          <cell r="C897" t="str">
            <v>h</v>
          </cell>
          <cell r="D897">
            <v>1.83</v>
          </cell>
        </row>
        <row r="898">
          <cell r="A898" t="str">
            <v>5802</v>
          </cell>
          <cell r="B898" t="str">
            <v>Compactador de solos com placa vibratória, 46x51cm, 5hp, 156kg, diesel, impacto dinâmico 1700kg - manutenção</v>
          </cell>
          <cell r="C898" t="str">
            <v>h</v>
          </cell>
          <cell r="D898">
            <v>0.72</v>
          </cell>
        </row>
        <row r="899">
          <cell r="A899" t="str">
            <v>5803</v>
          </cell>
          <cell r="B899" t="str">
            <v>Compactador de solos com placa vibratória, 46x51cm, 5hp, 156kg, diesel, impacto dinâmico 1700kg - custo horário de materiais na operação</v>
          </cell>
          <cell r="C899" t="str">
            <v>h</v>
          </cell>
          <cell r="D899">
            <v>2.35</v>
          </cell>
        </row>
        <row r="900">
          <cell r="A900" t="str">
            <v>5804</v>
          </cell>
          <cell r="B900" t="str">
            <v>Compactador de solos com placa vibratória, 46x51cm, 5hp, 156kg, diesel, impacto dinâmico 1700kg - mão-de-obra diurna na operação</v>
          </cell>
          <cell r="C900" t="str">
            <v>h</v>
          </cell>
          <cell r="D900">
            <v>11.51</v>
          </cell>
        </row>
        <row r="901">
          <cell r="A901" t="str">
            <v>5806</v>
          </cell>
          <cell r="B901" t="str">
            <v>Motobomba centrífuga, motor a gasolina, potência 5,42 hp, bocais 1 1/2" x 1", diâmetro rotor 143 mm hm/q = 6 mca / 16,8 m³/h a 38 mca / 6,6 m³/h - chi diurno. af_06/2014</v>
          </cell>
          <cell r="C901" t="str">
            <v>chi</v>
          </cell>
          <cell r="D901">
            <v>0.16</v>
          </cell>
        </row>
        <row r="902">
          <cell r="A902" t="str">
            <v>5808</v>
          </cell>
          <cell r="B902" t="str">
            <v>Usina de asfalto a quente fixa cap.40/80 ton/h - chp diurno</v>
          </cell>
          <cell r="C902" t="str">
            <v>chp</v>
          </cell>
          <cell r="D902">
            <v>527.54999999999995</v>
          </cell>
        </row>
        <row r="903">
          <cell r="A903" t="str">
            <v>5811</v>
          </cell>
          <cell r="B903" t="str">
            <v>Caminhão basculante, 6m3,12t - 162hp (vu=5anos) - chp diurno</v>
          </cell>
          <cell r="C903" t="str">
            <v>chp</v>
          </cell>
          <cell r="D903">
            <v>136.09</v>
          </cell>
        </row>
        <row r="904">
          <cell r="A904" t="str">
            <v>5823</v>
          </cell>
          <cell r="B904" t="str">
            <v>Usina de concreto fixa capacidade 90/120 m³, 63hp - chp diurno</v>
          </cell>
          <cell r="C904" t="str">
            <v>chp</v>
          </cell>
          <cell r="D904">
            <v>167.54</v>
          </cell>
        </row>
        <row r="905">
          <cell r="A905" t="str">
            <v>5824</v>
          </cell>
          <cell r="B905" t="str">
            <v>Caminhão carroceria aberta,em madeira, toco, 170cv - 11t (vu=6anos) - custo horário de produção diurna</v>
          </cell>
          <cell r="C905" t="str">
            <v>chp</v>
          </cell>
          <cell r="D905">
            <v>107.94</v>
          </cell>
        </row>
        <row r="906">
          <cell r="A906" t="str">
            <v>5826</v>
          </cell>
          <cell r="B906" t="str">
            <v>caminhão carroceria aberta,em madeira, toco, 170cv - 11t (vu=6anos) - chi diurno</v>
          </cell>
          <cell r="C906" t="str">
            <v>chi</v>
          </cell>
          <cell r="D906">
            <v>28.7</v>
          </cell>
        </row>
        <row r="907">
          <cell r="A907" t="str">
            <v>5829</v>
          </cell>
          <cell r="B907" t="str">
            <v>Usina de concreto fixa capacidade 90/120 m³, 63hp - chi diurno</v>
          </cell>
          <cell r="C907" t="str">
            <v>chi</v>
          </cell>
          <cell r="D907">
            <v>98.51</v>
          </cell>
        </row>
        <row r="908">
          <cell r="A908" t="str">
            <v>5834</v>
          </cell>
          <cell r="B908" t="str">
            <v>Usina misturadora de solos, dosadores triplos, calha vibratória, capci dade 200/500 ton, 201hp - chi noturno</v>
          </cell>
          <cell r="C908" t="str">
            <v>chi-n</v>
          </cell>
          <cell r="D908">
            <v>236.42</v>
          </cell>
        </row>
        <row r="909">
          <cell r="A909" t="str">
            <v>5835</v>
          </cell>
          <cell r="B909" t="str">
            <v>Vibroacabadora sobre esteiras potência max. 105cv capacidade até 450 t /h - chp diurno</v>
          </cell>
          <cell r="C909" t="str">
            <v>chp</v>
          </cell>
          <cell r="D909">
            <v>162.80000000000001</v>
          </cell>
        </row>
        <row r="910">
          <cell r="A910" t="str">
            <v>5837</v>
          </cell>
          <cell r="B910" t="str">
            <v>Vibroacabadora sobre esteiras potência max. 105cv capacidade até 450 t /h - chi diurno</v>
          </cell>
          <cell r="C910" t="str">
            <v>chi</v>
          </cell>
          <cell r="D910">
            <v>66.37</v>
          </cell>
        </row>
        <row r="911">
          <cell r="A911" t="str">
            <v>5839</v>
          </cell>
          <cell r="B911" t="str">
            <v>Vassoura mecânica rebocável c/ escova cilíndrica largura = 2,44m - chp diurno</v>
          </cell>
          <cell r="C911" t="str">
            <v>chp</v>
          </cell>
          <cell r="D911">
            <v>6.03</v>
          </cell>
        </row>
        <row r="912">
          <cell r="A912" t="str">
            <v>5841</v>
          </cell>
          <cell r="B912" t="str">
            <v>Vassoura mecânica rebocável c/ escova cilíndrica largura = 2,44m - chi diurno</v>
          </cell>
          <cell r="C912" t="str">
            <v>chi</v>
          </cell>
          <cell r="D912">
            <v>3.75</v>
          </cell>
        </row>
        <row r="913">
          <cell r="A913" t="str">
            <v>5843</v>
          </cell>
          <cell r="B913" t="str">
            <v>Trator de pneus, potência 122 cv, tração 4x4, peso com lastro de 4510 kg - chp diurno. af_06/2014</v>
          </cell>
          <cell r="C913" t="str">
            <v>chp</v>
          </cell>
          <cell r="D913">
            <v>94.78</v>
          </cell>
        </row>
        <row r="914">
          <cell r="A914" t="str">
            <v>5845</v>
          </cell>
          <cell r="B914" t="str">
            <v>Trator de pneus, potência 122 cv, tração 4x4, peso com lastro de 4510 kg - chi diurno. af_06/2014</v>
          </cell>
          <cell r="C914" t="str">
            <v>chi</v>
          </cell>
          <cell r="D914">
            <v>28.43</v>
          </cell>
        </row>
        <row r="915">
          <cell r="A915" t="str">
            <v>5847</v>
          </cell>
          <cell r="B915" t="str">
            <v>Trator de esteiras, potência 170 hp, peso operacional 19 t, caçamba 5,2 m³ - chp diurno. af_06/2014</v>
          </cell>
          <cell r="C915" t="str">
            <v>chp</v>
          </cell>
          <cell r="D915">
            <v>224.14</v>
          </cell>
        </row>
        <row r="916">
          <cell r="A916" t="str">
            <v>5849</v>
          </cell>
          <cell r="B916" t="str">
            <v>Trator de esteiras, potência 170 hp, peso operacional 19 t, caçamba 5,2 m³ - chi diurno. af_06/2014</v>
          </cell>
          <cell r="C916" t="str">
            <v>chi</v>
          </cell>
          <cell r="D916">
            <v>71.33</v>
          </cell>
        </row>
        <row r="917">
          <cell r="A917" t="str">
            <v>5851</v>
          </cell>
          <cell r="B917" t="str">
            <v>Trator de esteiras, potência 150 hp, peso operacional 16,7 t, com roda motriz elevada e lâmina 3,18 m³ - chp diurno. af_06/2014</v>
          </cell>
          <cell r="C917" t="str">
            <v>chp</v>
          </cell>
          <cell r="D917">
            <v>213.08</v>
          </cell>
        </row>
        <row r="918">
          <cell r="A918" t="str">
            <v>53882</v>
          </cell>
          <cell r="B918" t="str">
            <v>Caminhão pipa 6000l toco, 162cv - 7,5t (vu=6anos) (inclui tanque de aço para transporte de água) - manutenção</v>
          </cell>
          <cell r="C918" t="str">
            <v>h</v>
          </cell>
          <cell r="D918">
            <v>12.66</v>
          </cell>
        </row>
        <row r="919">
          <cell r="A919" t="str">
            <v>73560</v>
          </cell>
          <cell r="B919" t="str">
            <v>Socador pneumático 18.5kg consumo ar 0,82m3/m (ci) incl operador</v>
          </cell>
          <cell r="C919" t="str">
            <v>h</v>
          </cell>
          <cell r="D919">
            <v>1.96</v>
          </cell>
        </row>
        <row r="920">
          <cell r="A920" t="str">
            <v>73562</v>
          </cell>
          <cell r="B920" t="str">
            <v>Nível wild-na-z</v>
          </cell>
          <cell r="C920" t="str">
            <v>h</v>
          </cell>
          <cell r="D920">
            <v>0.75</v>
          </cell>
        </row>
        <row r="921">
          <cell r="A921" t="str">
            <v>73563</v>
          </cell>
          <cell r="B921" t="str">
            <v>Trator esteiras diesel aprox 335cv c/lâmina 5000kg (ci) incl operador</v>
          </cell>
          <cell r="C921" t="str">
            <v>h</v>
          </cell>
          <cell r="D921">
            <v>272.45</v>
          </cell>
        </row>
        <row r="922">
          <cell r="A922" t="str">
            <v>73574</v>
          </cell>
          <cell r="B922" t="str">
            <v>Escav.mec. vala n escor de 4,5 a 6m(escav hidraul 0,78m3)mat1acat excl esgotamento.</v>
          </cell>
          <cell r="C922" t="str">
            <v>m³</v>
          </cell>
          <cell r="D922">
            <v>6.42</v>
          </cell>
        </row>
        <row r="923">
          <cell r="A923" t="str">
            <v>73575</v>
          </cell>
          <cell r="B923" t="str">
            <v>Escav mec vala n escor de 3 a 4,5m(escav hidraul o,78m3)mat 1a cat exc l esgotamento.</v>
          </cell>
          <cell r="C923" t="str">
            <v>m³</v>
          </cell>
          <cell r="D923">
            <v>5.25</v>
          </cell>
        </row>
        <row r="924">
          <cell r="A924" t="str">
            <v>73576</v>
          </cell>
          <cell r="B924" t="str">
            <v>Escav mec vala n escor de1,5 a 3m(escav hidraul 0,78m3)mat 1a cat excl esgotamento.</v>
          </cell>
          <cell r="C924" t="str">
            <v>m³</v>
          </cell>
          <cell r="D924">
            <v>4.18</v>
          </cell>
        </row>
        <row r="925">
          <cell r="A925" t="str">
            <v>73577</v>
          </cell>
          <cell r="B925" t="str">
            <v>Escav mec vala n escor de 4,5 a 6m prof (c/escav hidr 0,78m3) mat 1a c at c/redutor(c/pedras/inst prediais/outros redutores produt ou cavas fund) excl esgotamento</v>
          </cell>
          <cell r="C925" t="str">
            <v>m³</v>
          </cell>
          <cell r="D925">
            <v>15.6</v>
          </cell>
        </row>
        <row r="926">
          <cell r="A926" t="str">
            <v>73578</v>
          </cell>
          <cell r="B926" t="str">
            <v>Escav mec vala n escor de 3 a 4,5m prof(c/escav hidr0,78m3) mat 1a cat c/ redutor(c/pedras/inst prediais/outros redut produt. ou cavas fund) excl esgotamento</v>
          </cell>
          <cell r="C926" t="str">
            <v>m³</v>
          </cell>
          <cell r="D926">
            <v>12.51</v>
          </cell>
        </row>
        <row r="927">
          <cell r="A927" t="str">
            <v>73579</v>
          </cell>
          <cell r="B927" t="str">
            <v>Escav mec vala n escor de 1,5 a 3m prof(c/escav hidraul 0,78m3) mat 1a cat c/redutor(c/pedras/inst prediais/outros redut produt. ou cavas fu nd) excl esgotamento.</v>
          </cell>
          <cell r="C927" t="str">
            <v>m³</v>
          </cell>
          <cell r="D927">
            <v>10.92</v>
          </cell>
        </row>
        <row r="928">
          <cell r="A928" t="str">
            <v>6067</v>
          </cell>
          <cell r="B928" t="str">
            <v>Pintura esmalte brilhante (2 demãos) sobre superfície metálica, inclusive proteção com zarcão (1 demão)</v>
          </cell>
          <cell r="C928" t="str">
            <v>m²</v>
          </cell>
          <cell r="D928">
            <v>26.41</v>
          </cell>
        </row>
        <row r="929">
          <cell r="A929" t="str">
            <v>73656</v>
          </cell>
          <cell r="B929" t="str">
            <v>Jateamento com areia em estrutura metálica</v>
          </cell>
          <cell r="C929" t="str">
            <v>m²</v>
          </cell>
          <cell r="D929">
            <v>11.9</v>
          </cell>
        </row>
        <row r="930">
          <cell r="A930" t="str">
            <v>73794/001</v>
          </cell>
          <cell r="B930" t="str">
            <v>Pintura com tinta protetora acabamento grafite esmalte sobre superfície metálica, 2 demãos</v>
          </cell>
          <cell r="C930" t="str">
            <v>m²</v>
          </cell>
          <cell r="D930">
            <v>24.06</v>
          </cell>
        </row>
        <row r="931">
          <cell r="A931" t="str">
            <v>73865/001</v>
          </cell>
          <cell r="B931" t="str">
            <v>Fundo preparador primer a base de epóxi, para estrutura metálica, uma demão, espessura de 25 micra.</v>
          </cell>
          <cell r="C931" t="str">
            <v>m²</v>
          </cell>
          <cell r="D931">
            <v>7.08</v>
          </cell>
        </row>
        <row r="932">
          <cell r="A932" t="str">
            <v>73924/001</v>
          </cell>
          <cell r="B932" t="str">
            <v>Pintura esmalte alto brilho, duas demãos, sobre superfície metálica</v>
          </cell>
          <cell r="C932" t="str">
            <v>m²</v>
          </cell>
          <cell r="D932">
            <v>18.07</v>
          </cell>
        </row>
        <row r="933">
          <cell r="A933" t="str">
            <v>73924/002</v>
          </cell>
          <cell r="B933" t="str">
            <v>Pintura esmalte acetinado, duas demãos, sobre superfície metálica</v>
          </cell>
          <cell r="C933" t="str">
            <v>m²</v>
          </cell>
          <cell r="D933">
            <v>18.149999999999999</v>
          </cell>
        </row>
        <row r="934">
          <cell r="A934" t="str">
            <v>73924/003</v>
          </cell>
          <cell r="B934" t="str">
            <v>Pintura esmalte fosco, duas demãos, sobre superfície metálica</v>
          </cell>
          <cell r="C934" t="str">
            <v>m²</v>
          </cell>
          <cell r="D934">
            <v>18.45</v>
          </cell>
        </row>
        <row r="935">
          <cell r="A935" t="str">
            <v>74064/001</v>
          </cell>
          <cell r="B935" t="str">
            <v>Fundo anticorrosivo a base de óxido de ferro (zarcão), duas demãos</v>
          </cell>
          <cell r="C935" t="str">
            <v>m²</v>
          </cell>
          <cell r="D935">
            <v>13.54</v>
          </cell>
        </row>
        <row r="936">
          <cell r="A936" t="str">
            <v>74064/002</v>
          </cell>
          <cell r="B936" t="str">
            <v>Fundo anticorrosivo a base de óxido de ferro (zarcão), uma demão</v>
          </cell>
          <cell r="C936" t="str">
            <v>m²</v>
          </cell>
          <cell r="D936">
            <v>8.74</v>
          </cell>
        </row>
        <row r="937">
          <cell r="A937" t="str">
            <v>74145/001</v>
          </cell>
          <cell r="B937" t="str">
            <v>Pintura esmalte fosco, duas demãos, sobre superfície metálica, incluso uma demão de fundo anticorrosivo</v>
          </cell>
          <cell r="C937" t="str">
            <v>m²</v>
          </cell>
          <cell r="D937">
            <v>13.03</v>
          </cell>
        </row>
        <row r="938">
          <cell r="A938" t="str">
            <v>40905</v>
          </cell>
          <cell r="B938" t="str">
            <v>Verniz sintético em madeira, duas demãos</v>
          </cell>
          <cell r="C938" t="str">
            <v>m²</v>
          </cell>
          <cell r="D938">
            <v>15.35</v>
          </cell>
        </row>
        <row r="939">
          <cell r="A939" t="str">
            <v>73937/001</v>
          </cell>
          <cell r="B939" t="str">
            <v>Cobogó de concreto (elemento vazado), 7x50x50cm, assentado com argamassa traço 1:4 (cimento e areia)</v>
          </cell>
          <cell r="C939" t="str">
            <v>m²</v>
          </cell>
          <cell r="D939">
            <v>101.75</v>
          </cell>
        </row>
        <row r="940">
          <cell r="A940" t="str">
            <v>73937/003</v>
          </cell>
          <cell r="B940" t="str">
            <v>Cobogó de concreto (elemento vazado), 7x50x50cm, assentado com argamassa traço 1:3 (cimento e areia)</v>
          </cell>
          <cell r="C940" t="str">
            <v>m²</v>
          </cell>
          <cell r="D940">
            <v>101.93</v>
          </cell>
        </row>
        <row r="941">
          <cell r="A941" t="str">
            <v>73937/004</v>
          </cell>
          <cell r="B941" t="str">
            <v>Cobogó de concreto (elemento vazado), 6x29x29cm, assentado com argamassa traço 1:7 (cimento e areia)</v>
          </cell>
          <cell r="C941" t="str">
            <v>m²</v>
          </cell>
          <cell r="D941">
            <v>95.21</v>
          </cell>
        </row>
        <row r="942">
          <cell r="A942" t="str">
            <v>73937/005</v>
          </cell>
          <cell r="B942" t="str">
            <v>Cobogó de concreto (elemento vazado), 10x29x39cm abertura com vidro, assentado com argamassa traço 1:4 (cimento e areia média não peneirada)</v>
          </cell>
          <cell r="C942" t="str">
            <v>m²</v>
          </cell>
          <cell r="D942">
            <v>182.67</v>
          </cell>
        </row>
        <row r="943">
          <cell r="A943" t="str">
            <v>74196/001</v>
          </cell>
          <cell r="B943" t="str">
            <v>Cobogó de concreto (elemento vazado), 5x50x50cm, assentado com argamassa de cimento e areia com aço ca-25</v>
          </cell>
          <cell r="C943" t="str">
            <v>m²</v>
          </cell>
          <cell r="D943">
            <v>102.83</v>
          </cell>
        </row>
        <row r="944">
          <cell r="A944" t="str">
            <v>72139</v>
          </cell>
          <cell r="B944" t="str">
            <v>Blocos de vidro tipo canelado 19x19x8cm, assentado com argamassa traço 1:3 (cimento e areia grossa) preparo mecânico, com rejuntamento em cimento branco e barras de aço</v>
          </cell>
          <cell r="C944" t="str">
            <v>m²</v>
          </cell>
          <cell r="D944">
            <v>496.21</v>
          </cell>
        </row>
        <row r="945">
          <cell r="A945" t="str">
            <v>72175</v>
          </cell>
          <cell r="B945" t="str">
            <v>Blocos de vidro tipo xadrez 20x20x10cm, assentado com argamassa traço 1:3 (cimento e areia grossa) preparo mecânico, com rejuntamento em cimento branco e barras de aço</v>
          </cell>
          <cell r="C945" t="str">
            <v>m²</v>
          </cell>
          <cell r="D945">
            <v>500.53</v>
          </cell>
        </row>
        <row r="946">
          <cell r="A946" t="str">
            <v>72176</v>
          </cell>
          <cell r="B946" t="str">
            <v>Blocos de vidro tipo xadrez 20x10x8cm, assentado com argamassa traço 1 :3 (cimento e areia grossa) preparo mecânico, com rejuntamento em cimento branco e barras de aço</v>
          </cell>
          <cell r="C946" t="str">
            <v>m²</v>
          </cell>
          <cell r="D946">
            <v>504.64</v>
          </cell>
        </row>
        <row r="947">
          <cell r="A947" t="str">
            <v>74053/001</v>
          </cell>
          <cell r="B947" t="str">
            <v>Alvenaria em pedra rachao ou pedra de mão, assentada com argamassa traço 1:6 (cimento e areia)</v>
          </cell>
          <cell r="C947" t="str">
            <v>m³</v>
          </cell>
          <cell r="D947">
            <v>327.7</v>
          </cell>
        </row>
        <row r="948">
          <cell r="A948" t="str">
            <v>5853</v>
          </cell>
          <cell r="B948" t="str">
            <v>Trator de esteiras, potência 150 hp, peso operacional 16,7 t, com roda motriz elevada e lâmina 3,18 m³ - chi diurno. af_06/2014</v>
          </cell>
          <cell r="C948" t="str">
            <v>chi</v>
          </cell>
          <cell r="D948">
            <v>71.650000000000006</v>
          </cell>
        </row>
        <row r="949">
          <cell r="A949" t="str">
            <v>5855</v>
          </cell>
          <cell r="B949" t="str">
            <v>Trator de esteiras, potência 347 hp, peso operacional 38,5 t, com lâmina 8,70 m³ - chp diurno. af_06/2014</v>
          </cell>
          <cell r="C949" t="str">
            <v>chp</v>
          </cell>
          <cell r="D949">
            <v>569.91999999999996</v>
          </cell>
        </row>
        <row r="950">
          <cell r="A950" t="str">
            <v>5857</v>
          </cell>
          <cell r="B950" t="str">
            <v>Trator de esteiras, potência 347 hp, peso operacional 38,5 t, com lâmina 8,70 m³ - chi diurno. af_06/2014</v>
          </cell>
          <cell r="C950" t="str">
            <v>chi</v>
          </cell>
          <cell r="D950">
            <v>191.18</v>
          </cell>
        </row>
        <row r="951">
          <cell r="A951" t="str">
            <v>7100</v>
          </cell>
          <cell r="B951" t="str">
            <v>Laminado melamínico texturizado, espessura 1,3mm, para revestimento de chapa compensada de madeira, fixada com cola</v>
          </cell>
          <cell r="C951" t="str">
            <v>m²</v>
          </cell>
          <cell r="D951">
            <v>37.369999999999997</v>
          </cell>
        </row>
        <row r="952">
          <cell r="A952" t="str">
            <v>72142</v>
          </cell>
          <cell r="B952" t="str">
            <v>Retirada de folhas de porta de passagem ou janela</v>
          </cell>
          <cell r="C952" t="str">
            <v>un</v>
          </cell>
          <cell r="D952">
            <v>6.91</v>
          </cell>
        </row>
        <row r="953">
          <cell r="A953" t="str">
            <v>72143</v>
          </cell>
          <cell r="B953" t="str">
            <v>Retirada de batentes de madeira</v>
          </cell>
          <cell r="C953" t="str">
            <v>un</v>
          </cell>
          <cell r="D953">
            <v>33.369999999999997</v>
          </cell>
        </row>
        <row r="954">
          <cell r="A954" t="str">
            <v>72144</v>
          </cell>
          <cell r="B954" t="str">
            <v>Recolocação de folhas de porta de passagem ou janela, considerando reaproveitamento do material</v>
          </cell>
          <cell r="C954" t="str">
            <v>un</v>
          </cell>
          <cell r="D954">
            <v>55.76</v>
          </cell>
        </row>
        <row r="955">
          <cell r="A955" t="str">
            <v>72146</v>
          </cell>
          <cell r="B955" t="str">
            <v>Recolocação de batentes de madeira, considerando reaproveitamento de material</v>
          </cell>
          <cell r="C955" t="str">
            <v>un</v>
          </cell>
          <cell r="D955">
            <v>34.74</v>
          </cell>
        </row>
        <row r="956">
          <cell r="A956" t="str">
            <v>73905/001</v>
          </cell>
          <cell r="B956" t="str">
            <v>Bandeira em madeira 1a, 40x60cm, fixa, sem aduela e alizar, para vidro</v>
          </cell>
          <cell r="C956" t="str">
            <v>un</v>
          </cell>
          <cell r="D956">
            <v>77.42</v>
          </cell>
        </row>
        <row r="957">
          <cell r="A957" t="str">
            <v>73905/002</v>
          </cell>
          <cell r="B957" t="str">
            <v>Bandeira em madeira 2a, 40x60cm, fixa, sem aduela e alizar, para vidro</v>
          </cell>
          <cell r="C957" t="str">
            <v>un</v>
          </cell>
          <cell r="D957">
            <v>61.94</v>
          </cell>
        </row>
        <row r="958">
          <cell r="A958" t="str">
            <v>72976</v>
          </cell>
          <cell r="B958" t="str">
            <v>Carga de cordão de pedra para pavimento poliédrico</v>
          </cell>
          <cell r="C958" t="str">
            <v>m</v>
          </cell>
          <cell r="D958">
            <v>0.38</v>
          </cell>
        </row>
        <row r="959">
          <cell r="A959" t="str">
            <v>72978</v>
          </cell>
          <cell r="B959" t="str">
            <v>Extração, carga e assentamento de cordão de pedra para pavimento poliédrico, exclusive transporte de pedra e indenização pedreira</v>
          </cell>
          <cell r="C959" t="str">
            <v>m</v>
          </cell>
          <cell r="D959">
            <v>3.83</v>
          </cell>
        </row>
        <row r="960">
          <cell r="A960" t="str">
            <v>72979</v>
          </cell>
          <cell r="B960" t="str">
            <v>Extração, carga, preparo e assentamento de pedras poliédricas, exclusive transporte de pedra e indenização pedreira</v>
          </cell>
          <cell r="C960" t="str">
            <v>m²</v>
          </cell>
          <cell r="D960">
            <v>7.34</v>
          </cell>
        </row>
        <row r="961">
          <cell r="A961" t="str">
            <v>73760/001</v>
          </cell>
          <cell r="B961" t="str">
            <v>Capa selante compreendendo aplicação de asfalto na proporção de 0,7 a 1,5l / m2, distribuição de agregados de 5 a 15kg/m2 e compactação com rolo - com uso da emulsão rr-2c, incluso aplicação e compactação</v>
          </cell>
          <cell r="C961" t="str">
            <v>m²</v>
          </cell>
          <cell r="D961">
            <v>2.69</v>
          </cell>
        </row>
        <row r="962">
          <cell r="A962" t="str">
            <v>5875</v>
          </cell>
          <cell r="B962" t="str">
            <v>Retroescavadeira sobre rodas com carregadeira, tração 4x4, potência líq. 72 hp, caçamba carreg. cap. mín. 0,79 m³, caçamba retro cap. 0,18 m 3, peso operacional mín. 7.140 kg, profundidade escavação máx. 4,50 m - chp diurno. af_06/2014</v>
          </cell>
          <cell r="C962" t="str">
            <v>chp</v>
          </cell>
          <cell r="D962">
            <v>90.45</v>
          </cell>
        </row>
        <row r="963">
          <cell r="A963" t="str">
            <v>5877</v>
          </cell>
          <cell r="B963" t="str">
            <v>Retroescavadeira sobre rodas com carregadeira, tração 4x4, potência líq. 72 hp, caçamba carreg. cap. mín. 0,79 m³, caçamba retro cap. 0,18 m 3, peso operacional mín. 7.140 kg, profundidade escavação máx. 4,50 m - chi diurno. af_06/2014</v>
          </cell>
          <cell r="C963" t="str">
            <v>chi</v>
          </cell>
          <cell r="D963">
            <v>37.409999999999997</v>
          </cell>
        </row>
        <row r="964">
          <cell r="A964" t="str">
            <v>5879</v>
          </cell>
          <cell r="B964" t="str">
            <v>Rolo compactador vibratório pé de carneiro, operado por controle remoto, potência 17hp, peso operacional 1,65t - chp diurno</v>
          </cell>
          <cell r="C964" t="str">
            <v>chp</v>
          </cell>
          <cell r="D964">
            <v>74.41</v>
          </cell>
        </row>
        <row r="965">
          <cell r="A965" t="str">
            <v>5881</v>
          </cell>
          <cell r="B965" t="str">
            <v>Rolo compactador vibratório pé de carneiro, operado por controle remoto, potência 17hp, peso operacional 1,65t - chi</v>
          </cell>
          <cell r="C965" t="str">
            <v>chi</v>
          </cell>
          <cell r="D965">
            <v>43.08</v>
          </cell>
        </row>
        <row r="966">
          <cell r="A966" t="str">
            <v>5882</v>
          </cell>
          <cell r="B966" t="str">
            <v>Usina de lama asfáltica, prod 30 a 50 t/h, silo de agregado 7 m³, reservatórios para emulsão e água de 2,3 m³ cada, misturador tipo pug mill a ser montado sobre caminhão - chp diurno. af_10/2014</v>
          </cell>
          <cell r="C966" t="str">
            <v>chp</v>
          </cell>
          <cell r="D966">
            <v>68.27</v>
          </cell>
        </row>
        <row r="967">
          <cell r="A967" t="str">
            <v>5884</v>
          </cell>
          <cell r="B967" t="str">
            <v>Usina de lama asfáltica, prod 30 a 50 t/h, silo de agregado 7 m³, reservatórios para emulsão e água de 2,3 m³ cada, misturador tipo pug mill a ser montado sobre caminhão - chi diurno. af_10/2014</v>
          </cell>
          <cell r="C967" t="str">
            <v>chi</v>
          </cell>
          <cell r="D967">
            <v>34.880000000000003</v>
          </cell>
        </row>
        <row r="968">
          <cell r="A968" t="str">
            <v>5890</v>
          </cell>
          <cell r="B968" t="str">
            <v>Caminhão toco, 177cv - 14t (vu=6anos) (não inclui carroceria) - custo horário produtivo diurno</v>
          </cell>
          <cell r="C968" t="str">
            <v>chp</v>
          </cell>
          <cell r="D968">
            <v>98.82</v>
          </cell>
        </row>
        <row r="969">
          <cell r="A969" t="str">
            <v>5892</v>
          </cell>
          <cell r="B969" t="str">
            <v>Caminhão toco, 177cv - 14t (vu=6anos) (não inclui carroceria) - custo horário improdutivo diurno</v>
          </cell>
          <cell r="C969" t="str">
            <v>chi</v>
          </cell>
          <cell r="D969">
            <v>29.62</v>
          </cell>
        </row>
        <row r="970">
          <cell r="A970" t="str">
            <v>5894</v>
          </cell>
          <cell r="B970" t="str">
            <v>Caminhão toco, 170cv - 11t (vu=6anos) (não inclui carroceria) - custo horário produtivo diurno</v>
          </cell>
          <cell r="C970" t="str">
            <v>chp</v>
          </cell>
          <cell r="D970">
            <v>105.93</v>
          </cell>
        </row>
        <row r="971">
          <cell r="A971" t="str">
            <v>5896</v>
          </cell>
          <cell r="B971" t="str">
            <v>Caminhão toco, 170cv - 11t (vu=6anos) (não inclui carroceria) - custo horário improdutivo diurno</v>
          </cell>
          <cell r="C971" t="str">
            <v>chi</v>
          </cell>
          <cell r="D971">
            <v>27.67</v>
          </cell>
        </row>
        <row r="972">
          <cell r="A972" t="str">
            <v>72178</v>
          </cell>
          <cell r="B972" t="str">
            <v>Retirada de divisórias em chapas de madeira, com montantes metálicos</v>
          </cell>
          <cell r="C972" t="str">
            <v>m²</v>
          </cell>
          <cell r="D972">
            <v>16.600000000000001</v>
          </cell>
        </row>
        <row r="973">
          <cell r="A973" t="str">
            <v>72179</v>
          </cell>
          <cell r="B973" t="str">
            <v>Recolocação de placas divisórias de granilite, considerando reaproveitamento do material</v>
          </cell>
          <cell r="C973" t="str">
            <v>m²</v>
          </cell>
          <cell r="D973">
            <v>34.950000000000003</v>
          </cell>
        </row>
        <row r="974">
          <cell r="A974" t="str">
            <v>72180</v>
          </cell>
          <cell r="B974" t="str">
            <v>Recolocação de divisórias tipo chapas ou tábuas, exclusive entarugamen to, considerando reaproveitamento do material</v>
          </cell>
          <cell r="C974" t="str">
            <v>m²</v>
          </cell>
          <cell r="D974">
            <v>10.77</v>
          </cell>
        </row>
        <row r="975">
          <cell r="A975" t="str">
            <v>72181</v>
          </cell>
          <cell r="B975" t="str">
            <v>Recolocação de divisórias tipo chapas ou tábuas, inclusive entarugamen to, considerando reaproveitamento do material</v>
          </cell>
          <cell r="C975" t="str">
            <v>m²</v>
          </cell>
          <cell r="D975">
            <v>21.87</v>
          </cell>
        </row>
        <row r="976">
          <cell r="A976" t="str">
            <v>73774/001</v>
          </cell>
          <cell r="B976" t="str">
            <v>Divisória em marmorite espessura 35mm, chumbamento no piso e parede com argamassa de cimento e areia, polimento manual, exclusive ferragens</v>
          </cell>
          <cell r="C976" t="str">
            <v>m²</v>
          </cell>
          <cell r="D976">
            <v>216.01</v>
          </cell>
        </row>
        <row r="977">
          <cell r="A977" t="str">
            <v>55255</v>
          </cell>
          <cell r="B977" t="str">
            <v>Extrusora de guias e sarjetas 14hp - custos com material na operação diurna</v>
          </cell>
          <cell r="C977" t="str">
            <v>h</v>
          </cell>
          <cell r="D977">
            <v>6.6</v>
          </cell>
        </row>
        <row r="978">
          <cell r="A978" t="str">
            <v>55263</v>
          </cell>
          <cell r="B978" t="str">
            <v>Rolo compactador pneumático auto-propelido 111hp 8/23t - custos com material na operação</v>
          </cell>
          <cell r="C978" t="str">
            <v>h</v>
          </cell>
          <cell r="D978">
            <v>54.15</v>
          </cell>
        </row>
        <row r="979">
          <cell r="A979" t="str">
            <v>55264</v>
          </cell>
          <cell r="B979" t="str">
            <v>Trator de pneus 110 a 126 hp - mão-de-obra na operação noturna</v>
          </cell>
          <cell r="C979" t="str">
            <v>h</v>
          </cell>
          <cell r="D979">
            <v>9.42</v>
          </cell>
        </row>
        <row r="980">
          <cell r="A980" t="str">
            <v>67826</v>
          </cell>
          <cell r="B980" t="str">
            <v>Caminhão basculante -4,0 m3 - 152cv - 8,5t (chp)</v>
          </cell>
          <cell r="C980" t="str">
            <v>chp</v>
          </cell>
          <cell r="D980">
            <v>118.25</v>
          </cell>
        </row>
        <row r="981">
          <cell r="A981" t="str">
            <v>67827</v>
          </cell>
          <cell r="B981" t="str">
            <v>Caminhão toco basculante 152cv, 4m3, 8,5t (chi)</v>
          </cell>
          <cell r="C981" t="str">
            <v>chi</v>
          </cell>
          <cell r="D981">
            <v>33.56</v>
          </cell>
        </row>
        <row r="982">
          <cell r="A982" t="str">
            <v>73298</v>
          </cell>
          <cell r="B982" t="str">
            <v>Vibrador de imersão motor eletr 2cv (cp) tubo de 48x48 c/mangote de 5m comp -excl operador</v>
          </cell>
          <cell r="C982" t="str">
            <v>h</v>
          </cell>
          <cell r="D982">
            <v>2.5</v>
          </cell>
        </row>
        <row r="983">
          <cell r="A983" t="str">
            <v>73299</v>
          </cell>
          <cell r="B983" t="str">
            <v>Vibrador de imersão motor eletr 2cv (ci) tubo 48x480mm c/mangote de 5m comp - excl operador</v>
          </cell>
          <cell r="C983" t="str">
            <v>h</v>
          </cell>
          <cell r="D983">
            <v>2.02</v>
          </cell>
        </row>
        <row r="984">
          <cell r="A984" t="str">
            <v>72201</v>
          </cell>
          <cell r="B984" t="str">
            <v>Recolocação de forros em régua de pvc e perfis, considerando reaproveitamento do material</v>
          </cell>
          <cell r="C984" t="str">
            <v>m²</v>
          </cell>
          <cell r="D984">
            <v>8.89</v>
          </cell>
        </row>
        <row r="985">
          <cell r="A985" t="str">
            <v>72198</v>
          </cell>
          <cell r="B985" t="str">
            <v>Isolamento térmico com argamassa traço 1:3 (cimento e areia grossa não peneirada), com adição de pérolas de isopor, espessura 6cm, preparo manual da argamassa</v>
          </cell>
          <cell r="C985" t="str">
            <v>m²</v>
          </cell>
          <cell r="D985">
            <v>82.92</v>
          </cell>
        </row>
        <row r="986">
          <cell r="A986" t="str">
            <v>73833/001</v>
          </cell>
          <cell r="B986" t="str">
            <v>Isolamento térmico com manta de lã de vidro, espessura 2,5cm</v>
          </cell>
          <cell r="C986" t="str">
            <v>m²</v>
          </cell>
          <cell r="D986">
            <v>50.16</v>
          </cell>
        </row>
        <row r="987">
          <cell r="A987" t="str">
            <v>73672</v>
          </cell>
          <cell r="B987" t="str">
            <v>Desmatamento e limpeza mecanizada de terreno com árvores até ø 15cm, utilizando trator de esteiras</v>
          </cell>
          <cell r="C987" t="str">
            <v>m²</v>
          </cell>
          <cell r="D987">
            <v>0.4</v>
          </cell>
        </row>
        <row r="988">
          <cell r="A988" t="str">
            <v>73822/001</v>
          </cell>
          <cell r="B988" t="str">
            <v>Capina e limpeza manual de terreno com pequenos arbustos</v>
          </cell>
          <cell r="C988" t="str">
            <v>m²</v>
          </cell>
          <cell r="D988">
            <v>3.45</v>
          </cell>
        </row>
        <row r="989">
          <cell r="A989" t="str">
            <v>73822/002</v>
          </cell>
          <cell r="B989" t="str">
            <v>Limpeza mecanizada de terreno com remoção de camada vegetal, utilizand o motoniveladora</v>
          </cell>
          <cell r="C989" t="str">
            <v>m²</v>
          </cell>
          <cell r="D989">
            <v>0.53</v>
          </cell>
        </row>
        <row r="990">
          <cell r="A990" t="str">
            <v>73859/001</v>
          </cell>
          <cell r="B990" t="str">
            <v>Desmatamento e limpeza mecanizada de terreno com remoção de camada vegetal, utilizando trator de esteiras</v>
          </cell>
          <cell r="C990" t="str">
            <v>m²</v>
          </cell>
          <cell r="D990">
            <v>0.15</v>
          </cell>
        </row>
        <row r="991">
          <cell r="A991" t="str">
            <v>73859/002</v>
          </cell>
          <cell r="B991" t="str">
            <v>Capina e limpeza manual de terreno</v>
          </cell>
          <cell r="C991" t="str">
            <v>m²</v>
          </cell>
          <cell r="D991">
            <v>0.92</v>
          </cell>
        </row>
        <row r="992">
          <cell r="A992" t="str">
            <v>74220/001</v>
          </cell>
          <cell r="B992" t="str">
            <v>Tapume de chapa de madeira compensada, e= 6mm, com pintura a cal e reaproveitamento de 2x</v>
          </cell>
          <cell r="C992" t="str">
            <v>m²</v>
          </cell>
          <cell r="D992">
            <v>39.83</v>
          </cell>
        </row>
        <row r="993">
          <cell r="A993" t="str">
            <v>74221/001</v>
          </cell>
          <cell r="B993" t="str">
            <v>Sinalização de trânsito - noturna</v>
          </cell>
          <cell r="C993" t="str">
            <v>m</v>
          </cell>
          <cell r="D993">
            <v>1.83</v>
          </cell>
        </row>
        <row r="994">
          <cell r="A994" t="str">
            <v>5901</v>
          </cell>
          <cell r="B994" t="str">
            <v>Caminhão pipa 10000l trucado, 208cv - 21,1t (vu=6anos) (inclui tanque de aço para transporte de água e motobomba centrífuga a gasolina 3,5cv ) - custo horário produtivo diurno</v>
          </cell>
          <cell r="C994" t="str">
            <v>chp</v>
          </cell>
          <cell r="D994">
            <v>133.6</v>
          </cell>
        </row>
        <row r="995">
          <cell r="A995" t="str">
            <v>5903</v>
          </cell>
          <cell r="B995" t="str">
            <v>Caminhão pipa 10000l trucado, 208cv - 21,1t (vu=6anos) (inclui tanque de aço para transporte de água e motobomba centrífuga a gasolina 3,5cv ) - custo horário improdutivo diurno</v>
          </cell>
          <cell r="C995" t="str">
            <v>chi</v>
          </cell>
          <cell r="D995">
            <v>34.26</v>
          </cell>
        </row>
        <row r="996">
          <cell r="A996" t="str">
            <v>5905</v>
          </cell>
          <cell r="B996" t="str">
            <v>Distribuidor de agregado tipo dosador rebocável com 4 pneus com largura 3,66 m - chp diurno</v>
          </cell>
          <cell r="C996" t="str">
            <v>chp</v>
          </cell>
          <cell r="D996">
            <v>11.1</v>
          </cell>
        </row>
        <row r="997">
          <cell r="A997" t="str">
            <v>5907</v>
          </cell>
          <cell r="B997" t="str">
            <v>Distribuidor de agregado tipo dosador rebocável com 4 pneus com largura 3,66 m - chi diurno</v>
          </cell>
          <cell r="C997" t="str">
            <v>chi</v>
          </cell>
          <cell r="D997">
            <v>8.14</v>
          </cell>
        </row>
        <row r="998">
          <cell r="A998" t="str">
            <v>5909</v>
          </cell>
          <cell r="B998" t="str">
            <v>Espargidor de asfalto pressurizado com tanque de 2500 l, rebocável com motor a gasolina potência 3,4 hp - chp diurno. af_07/2014</v>
          </cell>
          <cell r="C998" t="str">
            <v>chp</v>
          </cell>
          <cell r="D998">
            <v>22.54</v>
          </cell>
        </row>
        <row r="999">
          <cell r="A999" t="str">
            <v>5911</v>
          </cell>
          <cell r="B999" t="str">
            <v>Espargidor de asfalto pressurizado com tanque de 2500 l, rebocável com motor a gasolina potência 3,4 hp - chi diurno. af_07/2014</v>
          </cell>
          <cell r="C999" t="str">
            <v>chi</v>
          </cell>
          <cell r="D999">
            <v>15.92</v>
          </cell>
        </row>
        <row r="1000">
          <cell r="A1000" t="str">
            <v>74072/001</v>
          </cell>
          <cell r="B1000" t="str">
            <v>Corrimão em tubo aço galvanizado 3/4" com braçadeira</v>
          </cell>
          <cell r="C1000" t="str">
            <v>m</v>
          </cell>
          <cell r="D1000">
            <v>54.17</v>
          </cell>
        </row>
        <row r="1001">
          <cell r="A1001" t="str">
            <v>74072/002</v>
          </cell>
          <cell r="B1001" t="str">
            <v>Corrimão em tubo aço galvanizado 2 1/2" com braçadeira</v>
          </cell>
          <cell r="C1001" t="str">
            <v>m</v>
          </cell>
          <cell r="D1001">
            <v>92.27</v>
          </cell>
        </row>
        <row r="1002">
          <cell r="A1002" t="str">
            <v>74072/003</v>
          </cell>
          <cell r="B1002" t="str">
            <v>Corrimão em tubo aço galvanizado 1 1/4" com braçadeira</v>
          </cell>
          <cell r="C1002" t="str">
            <v>m</v>
          </cell>
          <cell r="D1002">
            <v>66.31</v>
          </cell>
        </row>
        <row r="1003">
          <cell r="A1003" t="str">
            <v>74103/001</v>
          </cell>
          <cell r="B1003" t="str">
            <v>Escada tipo marinheiro em aço ca-50 12,5", incluso pintura com fundo anticorrosivo tipo zarcão</v>
          </cell>
          <cell r="C1003" t="str">
            <v>m</v>
          </cell>
          <cell r="D1003">
            <v>53.79</v>
          </cell>
        </row>
        <row r="1004">
          <cell r="A1004" t="str">
            <v>74194/001</v>
          </cell>
          <cell r="B1004" t="str">
            <v>Escada tipo marinheiro em tubo aço galvanizado 1 1/2" 5 degraus</v>
          </cell>
          <cell r="C1004" t="str">
            <v>m</v>
          </cell>
          <cell r="D1004">
            <v>188.89</v>
          </cell>
        </row>
        <row r="1005">
          <cell r="A1005" t="str">
            <v>68050</v>
          </cell>
          <cell r="B1005" t="str">
            <v>Porta de correr em alumínio, com duas folhas para vidro, incluso guarn icao e vidro liso incolor</v>
          </cell>
          <cell r="C1005" t="str">
            <v>m²</v>
          </cell>
          <cell r="D1005">
            <v>663.3</v>
          </cell>
        </row>
        <row r="1006">
          <cell r="A1006" t="str">
            <v>73910/008</v>
          </cell>
          <cell r="B1006" t="str">
            <v>Porta de madeira compensada lisa para pintura, 120x210x3,5cm, 2 folhas, incluso aduela 2a, alizar 2a e dobradiças</v>
          </cell>
          <cell r="C1006" t="str">
            <v>un</v>
          </cell>
          <cell r="D1006">
            <v>364.2</v>
          </cell>
        </row>
        <row r="1007">
          <cell r="A1007" t="str">
            <v>73910/009</v>
          </cell>
          <cell r="B1007" t="str">
            <v>Porta de madeira compensada lisa para cera ou verniz, 120x210x3,5cm, 2 folhas, incluso aduela 1a, alizar 1a e dobradiças com anel</v>
          </cell>
          <cell r="C1007" t="str">
            <v>un</v>
          </cell>
          <cell r="D1007">
            <v>513.24</v>
          </cell>
        </row>
        <row r="1008">
          <cell r="A1008" t="str">
            <v>73434</v>
          </cell>
          <cell r="B1008" t="str">
            <v>Custo horário com manutenção - trator de esteiras CATERPILLAR d6d ps - 163 6a - 140 hp</v>
          </cell>
          <cell r="C1008" t="str">
            <v>h</v>
          </cell>
          <cell r="D1008">
            <v>33.5</v>
          </cell>
        </row>
        <row r="1009">
          <cell r="A1009" t="str">
            <v>73435</v>
          </cell>
          <cell r="B1009" t="str">
            <v>Manutenção - maquina de demarcar faixas autoprop.</v>
          </cell>
          <cell r="C1009" t="str">
            <v>h</v>
          </cell>
          <cell r="D1009">
            <v>49.52</v>
          </cell>
        </row>
        <row r="1010">
          <cell r="A1010" t="str">
            <v>73436</v>
          </cell>
          <cell r="B1010" t="str">
            <v>Rolo compactador vibratório pé de carneiro para solos, potência 80hp, peso máximo operacional 8,8t</v>
          </cell>
          <cell r="C1010" t="str">
            <v>chp</v>
          </cell>
          <cell r="D1010">
            <v>128.36000000000001</v>
          </cell>
        </row>
        <row r="1011">
          <cell r="A1011" t="str">
            <v>73437</v>
          </cell>
          <cell r="B1011" t="str">
            <v>Serra circular makita 5900b 7` 2,3hp - chp</v>
          </cell>
          <cell r="C1011" t="str">
            <v>h</v>
          </cell>
          <cell r="D1011">
            <v>15.24</v>
          </cell>
        </row>
        <row r="1012">
          <cell r="A1012" t="str">
            <v>73440</v>
          </cell>
          <cell r="B1012" t="str">
            <v>Usina dosador/misturador agreg concr c/silo cim p/50t (ci) incl mão-de-obra p/alimentacao e operação da central</v>
          </cell>
          <cell r="C1012" t="str">
            <v>h</v>
          </cell>
          <cell r="D1012">
            <v>206.36</v>
          </cell>
        </row>
        <row r="1013">
          <cell r="A1013" t="str">
            <v>73441</v>
          </cell>
          <cell r="B1013" t="str">
            <v>Usina dosadora/mist agreg concr c/silo cim p/50t (cp) incl mão-de-obra p/alimentacao e oper</v>
          </cell>
          <cell r="C1013" t="str">
            <v>h</v>
          </cell>
          <cell r="D1013">
            <v>264.37</v>
          </cell>
        </row>
        <row r="1014">
          <cell r="A1014" t="str">
            <v>73445</v>
          </cell>
          <cell r="B1014" t="str">
            <v>Caiação int ou ext sobre revestimento liso c/adoção de fixador com com duas demãos</v>
          </cell>
          <cell r="C1014" t="str">
            <v>m²</v>
          </cell>
          <cell r="D1014">
            <v>5.93</v>
          </cell>
        </row>
        <row r="1015">
          <cell r="A1015" t="str">
            <v>73446</v>
          </cell>
          <cell r="B1015" t="str">
            <v>Pintura de superfície c/tinta grafite</v>
          </cell>
          <cell r="C1015" t="str">
            <v>m²</v>
          </cell>
          <cell r="D1015">
            <v>13.54</v>
          </cell>
        </row>
        <row r="1016">
          <cell r="A1016" t="str">
            <v>73447</v>
          </cell>
          <cell r="B1016" t="str">
            <v>Escavação manual de valas em terra compacta, prof. 2 m &lt; h &lt;= 3 m</v>
          </cell>
          <cell r="C1016" t="str">
            <v>m³</v>
          </cell>
          <cell r="D1016">
            <v>39.72</v>
          </cell>
        </row>
        <row r="1017">
          <cell r="A1017" t="str">
            <v>73450</v>
          </cell>
          <cell r="B1017" t="str">
            <v>Custo horário improdutivo diurno - martelete ou rompedor atlas copco - tex 31</v>
          </cell>
          <cell r="C1017" t="str">
            <v>chi</v>
          </cell>
          <cell r="D1017">
            <v>10.78</v>
          </cell>
        </row>
        <row r="1018">
          <cell r="A1018" t="str">
            <v>73458</v>
          </cell>
          <cell r="B1018" t="str">
            <v>Custo horário com materiais na operação - trator de esteiras CATERPILLAR d6d ps - 163 6a - 140 hp</v>
          </cell>
          <cell r="C1018" t="str">
            <v>h</v>
          </cell>
          <cell r="D1018">
            <v>82.4</v>
          </cell>
        </row>
        <row r="1019">
          <cell r="A1019" t="str">
            <v>73459</v>
          </cell>
          <cell r="B1019" t="str">
            <v>Custos c/material operção -maquina de demarcar faixas auto</v>
          </cell>
          <cell r="C1019" t="str">
            <v>h</v>
          </cell>
          <cell r="D1019">
            <v>17.649999999999999</v>
          </cell>
        </row>
        <row r="1020">
          <cell r="A1020" t="str">
            <v>73460</v>
          </cell>
          <cell r="B1020" t="str">
            <v>Macaranduba aparelhada 3" x 4.1/2"</v>
          </cell>
          <cell r="C1020" t="str">
            <v>m</v>
          </cell>
          <cell r="D1020">
            <v>16.38</v>
          </cell>
        </row>
        <row r="1021">
          <cell r="A1021" t="str">
            <v>74219/001</v>
          </cell>
          <cell r="B1021" t="str">
            <v>Passadiços com tábuas de madeira para pedestres</v>
          </cell>
          <cell r="C1021" t="str">
            <v>m²</v>
          </cell>
          <cell r="D1021">
            <v>41.5</v>
          </cell>
        </row>
        <row r="1022">
          <cell r="A1022" t="str">
            <v>74219/002</v>
          </cell>
          <cell r="B1022" t="str">
            <v>Passadiços com tábuas de madeira para veículos</v>
          </cell>
          <cell r="C1022" t="str">
            <v>m²</v>
          </cell>
          <cell r="D1022">
            <v>36.479999999999997</v>
          </cell>
        </row>
        <row r="1023">
          <cell r="A1023" t="str">
            <v>73875/001</v>
          </cell>
          <cell r="B1023" t="str">
            <v>Locação de andaime metálico tubular tipo torre</v>
          </cell>
          <cell r="C1023" t="str">
            <v>m/mês</v>
          </cell>
          <cell r="D1023">
            <v>16.75</v>
          </cell>
        </row>
        <row r="1024">
          <cell r="A1024" t="str">
            <v>72214</v>
          </cell>
          <cell r="B1024" t="str">
            <v>Demolição de alvenaria estrutural de blocos vazados de concreto</v>
          </cell>
          <cell r="C1024" t="str">
            <v>m³</v>
          </cell>
          <cell r="D1024">
            <v>46.05</v>
          </cell>
        </row>
        <row r="1025">
          <cell r="A1025" t="str">
            <v>72215</v>
          </cell>
          <cell r="B1025" t="str">
            <v>Demolição de alvenaria de elementos cerâmicos vazados</v>
          </cell>
          <cell r="C1025" t="str">
            <v>m³</v>
          </cell>
          <cell r="D1025">
            <v>28.78</v>
          </cell>
        </row>
        <row r="1026">
          <cell r="A1026" t="str">
            <v>72216</v>
          </cell>
          <cell r="B1026" t="str">
            <v>Demolição de vergas, cintas e pilaretes de concreto</v>
          </cell>
          <cell r="C1026" t="str">
            <v>m³</v>
          </cell>
          <cell r="D1026">
            <v>149.66999999999999</v>
          </cell>
        </row>
        <row r="1027">
          <cell r="A1027" t="str">
            <v>72217</v>
          </cell>
          <cell r="B1027" t="str">
            <v>Demolição de placas divisórias de granilite</v>
          </cell>
          <cell r="C1027" t="str">
            <v>m²</v>
          </cell>
          <cell r="D1027">
            <v>5.75</v>
          </cell>
        </row>
        <row r="1028">
          <cell r="A1028" t="str">
            <v>72218</v>
          </cell>
          <cell r="B1028" t="str">
            <v>Demolição de divisórias em chapas ou tábuas, inclusive demolição de entarugamento</v>
          </cell>
          <cell r="C1028" t="str">
            <v>m²</v>
          </cell>
          <cell r="D1028">
            <v>4.5999999999999996</v>
          </cell>
        </row>
        <row r="1029">
          <cell r="A1029" t="str">
            <v>72219</v>
          </cell>
          <cell r="B1029" t="str">
            <v>Demolição de alvenaria de blocos de pedra natural</v>
          </cell>
          <cell r="C1029" t="str">
            <v>m³</v>
          </cell>
          <cell r="D1029">
            <v>74.83</v>
          </cell>
        </row>
        <row r="1030">
          <cell r="A1030" t="str">
            <v>72220</v>
          </cell>
          <cell r="B1030" t="str">
            <v>Retirada de alvenaria de tijolos de vidro</v>
          </cell>
          <cell r="C1030" t="str">
            <v>m²</v>
          </cell>
          <cell r="D1030">
            <v>11.51</v>
          </cell>
        </row>
        <row r="1031">
          <cell r="A1031" t="str">
            <v>72221</v>
          </cell>
          <cell r="B1031" t="str">
            <v>Retirada de placas divisórias de granilite</v>
          </cell>
          <cell r="C1031" t="str">
            <v>m²</v>
          </cell>
          <cell r="D1031">
            <v>11.51</v>
          </cell>
        </row>
        <row r="1032">
          <cell r="A1032" t="str">
            <v>72222</v>
          </cell>
          <cell r="B1032" t="str">
            <v>Retiradas de divisórias em chapas ou tábuas, sem retirada do entarugamento</v>
          </cell>
          <cell r="C1032" t="str">
            <v>m²</v>
          </cell>
          <cell r="D1032">
            <v>5.53</v>
          </cell>
        </row>
        <row r="1033">
          <cell r="A1033" t="str">
            <v>72223</v>
          </cell>
          <cell r="B1033" t="str">
            <v>Retiradas de divisórias em chapas ou tábuas, com retirada do entarugamento</v>
          </cell>
          <cell r="C1033" t="str">
            <v>m²</v>
          </cell>
          <cell r="D1033">
            <v>11.06</v>
          </cell>
        </row>
        <row r="1034">
          <cell r="A1034" t="str">
            <v>72224</v>
          </cell>
          <cell r="B1034" t="str">
            <v>Demolição de telhas cerâmicas ou de vidro</v>
          </cell>
          <cell r="C1034" t="str">
            <v>m²</v>
          </cell>
          <cell r="D1034">
            <v>6.9</v>
          </cell>
        </row>
        <row r="1035">
          <cell r="A1035" t="str">
            <v>72225</v>
          </cell>
          <cell r="B1035" t="str">
            <v>Demolição de telhas onduladas</v>
          </cell>
          <cell r="C1035" t="str">
            <v>m²</v>
          </cell>
          <cell r="D1035">
            <v>2.87</v>
          </cell>
        </row>
        <row r="1036">
          <cell r="A1036" t="str">
            <v>72226</v>
          </cell>
          <cell r="B1036" t="str">
            <v>Retirada de estrutura de madeira pontaleteada para telhas cerâmicas ou de vidro</v>
          </cell>
          <cell r="C1036" t="str">
            <v>m²</v>
          </cell>
          <cell r="D1036">
            <v>7.6</v>
          </cell>
        </row>
        <row r="1037">
          <cell r="A1037" t="str">
            <v>72227</v>
          </cell>
          <cell r="B1037" t="str">
            <v>Retirada de estrutura de madeira pontaleteada para telhas onduladas</v>
          </cell>
          <cell r="C1037" t="str">
            <v>m²</v>
          </cell>
          <cell r="D1037">
            <v>5.0599999999999996</v>
          </cell>
        </row>
        <row r="1038">
          <cell r="A1038" t="str">
            <v>72228</v>
          </cell>
          <cell r="B1038" t="str">
            <v>Retirada de estrutura de madeira com tesouras para telhas cerâmicas ou de vidro</v>
          </cell>
          <cell r="C1038" t="str">
            <v>m²</v>
          </cell>
          <cell r="D1038">
            <v>12.67</v>
          </cell>
        </row>
        <row r="1039">
          <cell r="A1039" t="str">
            <v>72229</v>
          </cell>
          <cell r="B1039" t="str">
            <v>Retirada de estrutura de madeira com tesouras para telhas onduladas</v>
          </cell>
          <cell r="C1039" t="str">
            <v>m²</v>
          </cell>
          <cell r="D1039">
            <v>10.130000000000001</v>
          </cell>
        </row>
        <row r="1040">
          <cell r="A1040" t="str">
            <v>72230</v>
          </cell>
          <cell r="B1040" t="str">
            <v>Retirada de telhas de cerâmicas ou de vidro</v>
          </cell>
          <cell r="C1040" t="str">
            <v>m²</v>
          </cell>
          <cell r="D1040">
            <v>5.75</v>
          </cell>
        </row>
        <row r="1041">
          <cell r="A1041" t="str">
            <v>72231</v>
          </cell>
          <cell r="B1041" t="str">
            <v>Retirada de telhas onduladas</v>
          </cell>
          <cell r="C1041" t="str">
            <v>m²</v>
          </cell>
          <cell r="D1041">
            <v>4.0199999999999996</v>
          </cell>
        </row>
        <row r="1042">
          <cell r="A1042" t="str">
            <v>72232</v>
          </cell>
          <cell r="B1042" t="str">
            <v>Retirada de cumeeiras cerâmicas</v>
          </cell>
          <cell r="C1042" t="str">
            <v>m</v>
          </cell>
          <cell r="D1042">
            <v>3.45</v>
          </cell>
        </row>
        <row r="1043">
          <cell r="A1043" t="str">
            <v>72233</v>
          </cell>
          <cell r="B1043" t="str">
            <v>Retirada de cumeeiras em alumínio</v>
          </cell>
          <cell r="C1043" t="str">
            <v>m</v>
          </cell>
          <cell r="D1043">
            <v>2.2999999999999998</v>
          </cell>
        </row>
        <row r="1044">
          <cell r="A1044" t="str">
            <v>72235</v>
          </cell>
          <cell r="B1044" t="str">
            <v>Demolição de entarugamento de forro</v>
          </cell>
          <cell r="C1044" t="str">
            <v>m²</v>
          </cell>
          <cell r="D1044">
            <v>4.5999999999999996</v>
          </cell>
        </row>
        <row r="1045">
          <cell r="A1045" t="str">
            <v>72236</v>
          </cell>
          <cell r="B1045" t="str">
            <v>Retirada de forro de madeira em tábuas</v>
          </cell>
          <cell r="C1045" t="str">
            <v>m²</v>
          </cell>
          <cell r="D1045">
            <v>8.52</v>
          </cell>
        </row>
        <row r="1046">
          <cell r="A1046" t="str">
            <v>72237</v>
          </cell>
          <cell r="B1046" t="str">
            <v>Retirada de entarugamento de forro</v>
          </cell>
          <cell r="C1046" t="str">
            <v>m²</v>
          </cell>
          <cell r="D1046">
            <v>10.130000000000001</v>
          </cell>
        </row>
        <row r="1047">
          <cell r="A1047" t="str">
            <v>72238</v>
          </cell>
          <cell r="B1047" t="str">
            <v>Retirada de forro em reguas de pvc, inclusive retirada de perfis</v>
          </cell>
          <cell r="C1047" t="str">
            <v>m²</v>
          </cell>
          <cell r="D1047">
            <v>5.0599999999999996</v>
          </cell>
        </row>
        <row r="1048">
          <cell r="A1048" t="str">
            <v>72239</v>
          </cell>
          <cell r="B1048" t="str">
            <v>Retirada de tacos de madeira</v>
          </cell>
          <cell r="C1048" t="str">
            <v>m²</v>
          </cell>
          <cell r="D1048">
            <v>3.82</v>
          </cell>
        </row>
        <row r="1049">
          <cell r="A1049" t="str">
            <v>73465</v>
          </cell>
          <cell r="B1049" t="str">
            <v>Piso cimentado e=1,5cm c/argamassa 1:3 cimento areia alisado colher sobre base existente.</v>
          </cell>
          <cell r="C1049" t="str">
            <v>m²</v>
          </cell>
          <cell r="D1049">
            <v>25.13</v>
          </cell>
        </row>
        <row r="1050">
          <cell r="A1050" t="str">
            <v>73467</v>
          </cell>
          <cell r="B1050" t="str">
            <v>Custo horário produtivo diurno - caminhão carroceria MERCEDES BENZ - 1418/48 184 hp</v>
          </cell>
          <cell r="C1050" t="str">
            <v>chp</v>
          </cell>
          <cell r="D1050">
            <v>113.21</v>
          </cell>
        </row>
        <row r="1051">
          <cell r="A1051" t="str">
            <v>5863</v>
          </cell>
          <cell r="B1051" t="str">
            <v>Rolo compactador vibratório rebocável aço liso, peso 4,7t, impacto dinâmico 18,3t - chp diurno</v>
          </cell>
          <cell r="C1051" t="str">
            <v>chp</v>
          </cell>
          <cell r="D1051">
            <v>10.79</v>
          </cell>
        </row>
        <row r="1052">
          <cell r="A1052" t="str">
            <v>5865</v>
          </cell>
          <cell r="B1052" t="str">
            <v>Rolo compactador vibratório rebocável aço liso, peso 4,7t, impacto dinâmico 18,3t - chi diurno</v>
          </cell>
          <cell r="C1052" t="str">
            <v>chi</v>
          </cell>
          <cell r="D1052">
            <v>5.67</v>
          </cell>
        </row>
        <row r="1053">
          <cell r="A1053" t="str">
            <v>5867</v>
          </cell>
          <cell r="B1053" t="str">
            <v>Rolo compactador vibratório tandem aço liso, potência 58cv, peso sem/com lastro 6,5/9,4 t - chp diurno</v>
          </cell>
          <cell r="C1053" t="str">
            <v>chp</v>
          </cell>
          <cell r="D1053">
            <v>89.57</v>
          </cell>
        </row>
        <row r="1054">
          <cell r="A1054" t="str">
            <v>5719</v>
          </cell>
          <cell r="B1054" t="str">
            <v>Reaterro apiloado em camadas 0,20m, utilizando material argilo-arenoso adquirido em jazida, já considerando um acréscimo de 25% no volume do material adquirido, não considerando o transporte até o reaterro</v>
          </cell>
          <cell r="C1054" t="str">
            <v>m³</v>
          </cell>
          <cell r="D1054">
            <v>45.73</v>
          </cell>
        </row>
        <row r="1055">
          <cell r="A1055" t="str">
            <v>7101</v>
          </cell>
          <cell r="B1055" t="str">
            <v>Laminado melamínico liso e fosco, para revestimento de chapa compensada de madeira, espessura 1,3mm, fixado com cola</v>
          </cell>
          <cell r="C1055" t="str">
            <v>m²</v>
          </cell>
          <cell r="D1055">
            <v>38.08</v>
          </cell>
        </row>
        <row r="1056">
          <cell r="A1056" t="str">
            <v>72925</v>
          </cell>
          <cell r="B1056" t="str">
            <v>Eletroduto metálico flexível dn 25mm fabricado com fita de aço zincado, revestido externamente com pvc preto, inclusive conexões, fornecimento e instalação</v>
          </cell>
          <cell r="C1056" t="str">
            <v>m</v>
          </cell>
          <cell r="D1056">
            <v>8.9600000000000009</v>
          </cell>
        </row>
        <row r="1057">
          <cell r="A1057" t="str">
            <v>73756/001</v>
          </cell>
          <cell r="B1057" t="str">
            <v>Montagem/desmontagem de usina concreto tipo parede c/silos horizontal p/3 agregados, inclusive mecânico (pesado) e mestre de obras</v>
          </cell>
          <cell r="C1057" t="str">
            <v>un</v>
          </cell>
          <cell r="D1057">
            <v>22449.23</v>
          </cell>
        </row>
        <row r="1058">
          <cell r="A1058" t="str">
            <v>76443/002</v>
          </cell>
          <cell r="B1058" t="str">
            <v>Escavação manual vala/cava mat 1a cat de 1,5 a 3m excl esg/escor em beco (larg até 2m) impossibilitando entrada de caminhão ou equipamento motorizado p/retirada do material</v>
          </cell>
          <cell r="C1058" t="str">
            <v>m³</v>
          </cell>
          <cell r="D1058">
            <v>62.17</v>
          </cell>
        </row>
        <row r="1059">
          <cell r="A1059" t="str">
            <v>76443/003</v>
          </cell>
          <cell r="B1059" t="str">
            <v>Escavação manual vala/cava mat 1a cat de 3,0 a 4,5m excl esg/escor em beco (larg até 2m) impossibilitando entrada de caminhão ou equipamento motorizado p/retirada do material</v>
          </cell>
          <cell r="C1059" t="str">
            <v>m³</v>
          </cell>
          <cell r="D1059">
            <v>82.89</v>
          </cell>
        </row>
        <row r="1060">
          <cell r="A1060" t="str">
            <v>72189</v>
          </cell>
          <cell r="B1060" t="str">
            <v>Rodapé vinílico altura 5cm, espessura 1mm, fixado com cola</v>
          </cell>
          <cell r="C1060" t="str">
            <v>m</v>
          </cell>
          <cell r="D1060">
            <v>17.16</v>
          </cell>
        </row>
        <row r="1061">
          <cell r="A1061" t="str">
            <v>72190</v>
          </cell>
          <cell r="B1061" t="str">
            <v>Rodapé borracha liso, altura 7cm, espessura 1mm, fixado com cola</v>
          </cell>
          <cell r="C1061" t="str">
            <v>m</v>
          </cell>
          <cell r="D1061">
            <v>19.78</v>
          </cell>
        </row>
        <row r="1062">
          <cell r="A1062" t="str">
            <v>74199/001</v>
          </cell>
          <cell r="B1062" t="str">
            <v>Chapisco rústico traço 1:3 (cimento e areia grossa), espessura 2cm, preparo manual da argamassa</v>
          </cell>
          <cell r="C1062" t="str">
            <v>m²</v>
          </cell>
          <cell r="D1062">
            <v>22.59</v>
          </cell>
        </row>
        <row r="1063">
          <cell r="A1063" t="str">
            <v>7066</v>
          </cell>
          <cell r="B1063" t="str">
            <v>Trator de pneus, potência 122 cv, tração 4x4, peso com lastro de 4510 kg - materiais na operação. af_06/2014</v>
          </cell>
          <cell r="C1063" t="str">
            <v>h</v>
          </cell>
          <cell r="D1063">
            <v>58.72</v>
          </cell>
        </row>
        <row r="1064">
          <cell r="A1064" t="str">
            <v>53785</v>
          </cell>
          <cell r="B1064" t="str">
            <v>Caminhão basculante 4,0m3 toco 162cv pbt=11800kg - mão-de-obra na operação diurna</v>
          </cell>
          <cell r="C1064" t="str">
            <v>h</v>
          </cell>
          <cell r="D1064">
            <v>17.190000000000001</v>
          </cell>
        </row>
        <row r="1065">
          <cell r="A1065" t="str">
            <v>53786</v>
          </cell>
          <cell r="B1065" t="str">
            <v>Retroescavadeira sobre rodas com carregadeira, tração 4x4, potência líq. 88 hp, caçamba carreg. cap. mín. 1 m³, caçamba retro cap. 0,26 m³, peso operacional mín. 6.674 kg, profundidade escavação máx. 4,37 m - materiais na operação. af_06/2014</v>
          </cell>
          <cell r="C1065" t="str">
            <v>h</v>
          </cell>
          <cell r="D1065">
            <v>44.89</v>
          </cell>
        </row>
        <row r="1066">
          <cell r="A1066" t="str">
            <v>53788</v>
          </cell>
          <cell r="B1066" t="str">
            <v>Rolo compactador vibratório de um cilindro aço liso, potência 80 hp, peso operacional máximo 8,1 t, impacto dinâmico 16,15 / 9,5 t, largura de trabalho 1,68 m - materiais na operação. af_06/2014</v>
          </cell>
          <cell r="C1066" t="str">
            <v>h</v>
          </cell>
          <cell r="D1066">
            <v>39.04</v>
          </cell>
        </row>
        <row r="1067">
          <cell r="A1067" t="str">
            <v>53792</v>
          </cell>
          <cell r="B1067" t="str">
            <v>Caminhão basculante ,162hp- 6m3 - operação diurna</v>
          </cell>
          <cell r="C1067" t="str">
            <v>h</v>
          </cell>
          <cell r="D1067">
            <v>83.02</v>
          </cell>
        </row>
        <row r="1068">
          <cell r="A1068" t="str">
            <v>53794</v>
          </cell>
          <cell r="B1068" t="str">
            <v>Usina de concreto fixa capacidade 90/120 m³, 63hp - manutenção</v>
          </cell>
          <cell r="C1068" t="str">
            <v>h</v>
          </cell>
          <cell r="D1068">
            <v>39</v>
          </cell>
        </row>
        <row r="1069">
          <cell r="A1069" t="str">
            <v>53797</v>
          </cell>
          <cell r="B1069" t="str">
            <v>Caminhão carroceria aberta,em madeira, toco, 170cv - 11t (vu=6anos) - materiais/operação</v>
          </cell>
          <cell r="C1069" t="str">
            <v>h</v>
          </cell>
          <cell r="D1069">
            <v>68.239999999999995</v>
          </cell>
        </row>
        <row r="1070">
          <cell r="A1070" t="str">
            <v>53800</v>
          </cell>
          <cell r="B1070" t="str">
            <v>Usina misturadora de solos, dosadores triplos, calha vibratória, capac idade 200/500 ton, 201hp - materiais na operação</v>
          </cell>
          <cell r="C1070" t="str">
            <v>h</v>
          </cell>
          <cell r="D1070">
            <v>35.76</v>
          </cell>
        </row>
        <row r="1071">
          <cell r="A1071" t="str">
            <v>53801</v>
          </cell>
          <cell r="B1071" t="str">
            <v>Usina misturadora de solos, dosadores triplos, calha vibratória, capci dade 200/500 ton, 201hp - mão-de-obra na operação diurna</v>
          </cell>
          <cell r="C1071" t="str">
            <v>h</v>
          </cell>
          <cell r="D1071">
            <v>80.59</v>
          </cell>
        </row>
        <row r="1072">
          <cell r="A1072" t="str">
            <v>53804</v>
          </cell>
          <cell r="B1072" t="str">
            <v>Vassoura mecânica rebocável c/ escova cilíndrica largura de varrimento = 2,44m - manutenção</v>
          </cell>
          <cell r="C1072" t="str">
            <v>h</v>
          </cell>
          <cell r="D1072">
            <v>2.2799999999999998</v>
          </cell>
        </row>
        <row r="1073">
          <cell r="A1073" t="str">
            <v>53805</v>
          </cell>
          <cell r="B1073" t="str">
            <v>Trator pneus tração 4x2, 82 cv, peso c/ lastro 4,555 t - mão-de-obra operação noturna</v>
          </cell>
          <cell r="C1073" t="str">
            <v>h</v>
          </cell>
          <cell r="D1073">
            <v>22.95</v>
          </cell>
        </row>
        <row r="1074">
          <cell r="A1074" t="str">
            <v>41595</v>
          </cell>
          <cell r="B1074" t="str">
            <v>Pintura acrílica de faixas de demarcação em quadra poliesportiva, 5 cm de largura</v>
          </cell>
          <cell r="C1074" t="str">
            <v>m</v>
          </cell>
          <cell r="D1074">
            <v>7.59</v>
          </cell>
        </row>
        <row r="1075">
          <cell r="A1075" t="str">
            <v>73978/001</v>
          </cell>
          <cell r="B1075" t="str">
            <v>Pintura hidrofugante com solucao de silicone, para Aplicação em tijolo s e concreto aparente, uma demão</v>
          </cell>
          <cell r="C1075" t="str">
            <v>m²</v>
          </cell>
          <cell r="D1075">
            <v>14.46</v>
          </cell>
        </row>
        <row r="1076">
          <cell r="A1076" t="str">
            <v>5932</v>
          </cell>
          <cell r="B1076" t="str">
            <v>Motoniveladora potência básica líquida (primeira marcha) 125 hp, peso bruto 13032 kg, largura da lâmina de 3,7 m - chp diurno. af_06/2014</v>
          </cell>
          <cell r="C1076" t="str">
            <v>chp</v>
          </cell>
          <cell r="D1076">
            <v>165.47</v>
          </cell>
        </row>
        <row r="1077">
          <cell r="A1077" t="str">
            <v>5934</v>
          </cell>
          <cell r="B1077" t="str">
            <v>Motoniveladora potência básica líquida (primeira marcha) 125 hp, peso bruto 13032 kg, largura da lâmina de 3,7 m - chi diurno. af_06/2014</v>
          </cell>
          <cell r="C1077" t="str">
            <v>chi</v>
          </cell>
          <cell r="D1077">
            <v>58.09</v>
          </cell>
        </row>
        <row r="1078">
          <cell r="A1078" t="str">
            <v>5940</v>
          </cell>
          <cell r="B1078" t="str">
            <v>Pá carregadeira sobre rodas, potência líquida 128 hp, capacidade da caçamba 1,7 a 2,8 m³, peso operacional 11632 kg - chp diurno. af_06/2014</v>
          </cell>
          <cell r="C1078" t="str">
            <v>chp</v>
          </cell>
          <cell r="D1078">
            <v>128.07</v>
          </cell>
        </row>
        <row r="1079">
          <cell r="A1079" t="str">
            <v>5942</v>
          </cell>
          <cell r="B1079" t="str">
            <v>Pá carregadeira sobre rodas, potência líquida 128 hp, capacidade da caçamba 1,7 a 2,8 m³, peso operacional 11632 kg - chi diurno. af_06/2014</v>
          </cell>
          <cell r="C1079" t="str">
            <v>chi</v>
          </cell>
          <cell r="D1079">
            <v>43.91</v>
          </cell>
        </row>
        <row r="1080">
          <cell r="A1080" t="str">
            <v>5944</v>
          </cell>
          <cell r="B1080" t="str">
            <v>Pá carregadeira sobre rodas, potência 197 hp, capacidade da caçamba 2 5 a 3,5 m³, peso operacional 18338 kg - chp diurno. af_06/2014</v>
          </cell>
          <cell r="C1080" t="str">
            <v>chp</v>
          </cell>
          <cell r="D1080">
            <v>189.28</v>
          </cell>
        </row>
        <row r="1081">
          <cell r="A1081" t="str">
            <v>5946</v>
          </cell>
          <cell r="B1081" t="str">
            <v>Pá carregadeira sobre rodas, potência 197 hp, capacidade da caçamba 2 5 a 3,5 m³, peso operacional 18338 kg - chi diurno. af_06/2014</v>
          </cell>
          <cell r="C1081" t="str">
            <v>chi</v>
          </cell>
          <cell r="D1081">
            <v>53.31</v>
          </cell>
        </row>
        <row r="1082">
          <cell r="A1082" t="str">
            <v>5948</v>
          </cell>
          <cell r="B1082" t="str">
            <v>Rolo compactador vibratório de um cilindro liso de aço, potência 80 hp , peso operacional máximo 8,5 t, largura trabalho 1,676 m - chp diurno . af_06/2014</v>
          </cell>
          <cell r="C1082" t="str">
            <v>chp</v>
          </cell>
          <cell r="D1082">
            <v>93.68</v>
          </cell>
        </row>
        <row r="1083">
          <cell r="A1083" t="str">
            <v>5952</v>
          </cell>
          <cell r="B1083" t="str">
            <v>Martelete ou rompedor pneumático manual 28kg, frequência de impacto 12 30/minuto - chi diurno</v>
          </cell>
          <cell r="C1083" t="str">
            <v>chi</v>
          </cell>
          <cell r="D1083">
            <v>10.78</v>
          </cell>
        </row>
        <row r="1084">
          <cell r="A1084" t="str">
            <v>5953</v>
          </cell>
          <cell r="B1084" t="str">
            <v>Compressor de ar rebocável, descarga livre efetiva 180pcm, pressão de trabalho 102 psi, motor a diesel 89cv - custo horário produtivo diurno</v>
          </cell>
          <cell r="C1084" t="str">
            <v>chp</v>
          </cell>
          <cell r="D1084">
            <v>37.450000000000003</v>
          </cell>
        </row>
        <row r="1085">
          <cell r="A1085" t="str">
            <v>5954</v>
          </cell>
          <cell r="B1085" t="str">
            <v>Compressor de ar rebocável, descarga livre efetiva 180pcm, pressão de trabalho 102 psi, motor a diesel 89cv - custo horário improdutivo diurno</v>
          </cell>
          <cell r="C1085" t="str">
            <v>chi</v>
          </cell>
          <cell r="D1085">
            <v>2.15</v>
          </cell>
        </row>
        <row r="1086">
          <cell r="A1086" t="str">
            <v>5957</v>
          </cell>
          <cell r="B1086" t="str">
            <v>Compactador de solos com placa vibratória, 46x51cm, 5hp, 156kg, diesel, impacto dinâmico 1700kg - custo horário produtivo diurno</v>
          </cell>
          <cell r="C1086" t="str">
            <v>chp</v>
          </cell>
          <cell r="D1086">
            <v>16.420000000000002</v>
          </cell>
        </row>
        <row r="1087">
          <cell r="A1087" t="str">
            <v>5959</v>
          </cell>
          <cell r="B1087" t="str">
            <v>Compactador de solos com placa vibratória, 46x51cm, 5hp, 156kg, diesel, impacto dinâmico 1700kg - custo horário improdutivo diurno</v>
          </cell>
          <cell r="C1087" t="str">
            <v>chi</v>
          </cell>
          <cell r="D1087">
            <v>13.34</v>
          </cell>
        </row>
        <row r="1088">
          <cell r="A1088" t="str">
            <v>53806</v>
          </cell>
          <cell r="B1088" t="str">
            <v>Trator de esteiras, potência 170 hp, peso operacional 19 t, caçamba 5,2 m³ - manutenção. af_06/2014</v>
          </cell>
          <cell r="C1088" t="str">
            <v>h</v>
          </cell>
          <cell r="D1088">
            <v>53.27</v>
          </cell>
        </row>
        <row r="1089">
          <cell r="A1089" t="str">
            <v>53808</v>
          </cell>
          <cell r="B1089" t="str">
            <v>Trator de esteiras potência 165 hp, peso operacional 17,1t - mão-de-ob ra na operação noturna</v>
          </cell>
          <cell r="C1089" t="str">
            <v>h</v>
          </cell>
          <cell r="D1089">
            <v>22.95</v>
          </cell>
        </row>
        <row r="1090">
          <cell r="A1090" t="str">
            <v>53810</v>
          </cell>
          <cell r="B1090" t="str">
            <v>Trator de esteiras, potência 150 hp, peso operacional 16,7 t, com roda motriz elevada e lâmina 3,18 m³ - manutenção. af_06/2014</v>
          </cell>
          <cell r="C1090" t="str">
            <v>h</v>
          </cell>
          <cell r="D1090">
            <v>53.6</v>
          </cell>
        </row>
        <row r="1091">
          <cell r="A1091" t="str">
            <v>53814</v>
          </cell>
          <cell r="B1091" t="str">
            <v>Trator de esteiras, potência 347 hp, peso operacional 38,5 t, com lâmina 8,70 m³ - manutenção. af_06/2014</v>
          </cell>
          <cell r="C1091" t="str">
            <v>h</v>
          </cell>
          <cell r="D1091">
            <v>175.57</v>
          </cell>
        </row>
        <row r="1092">
          <cell r="A1092" t="str">
            <v>53815</v>
          </cell>
          <cell r="B1092" t="str">
            <v>Trator de esteiras com lâmina - potência 305 hp - peso operacional 37 t - mão-de-obra na operação diurna</v>
          </cell>
          <cell r="C1092" t="str">
            <v>h</v>
          </cell>
          <cell r="D1092">
            <v>19.12</v>
          </cell>
        </row>
        <row r="1093">
          <cell r="A1093" t="str">
            <v>53816</v>
          </cell>
          <cell r="B1093" t="str">
            <v>Trator sobre esteiras 305hp - mão-de-obra na operação noturna</v>
          </cell>
          <cell r="C1093" t="str">
            <v>h</v>
          </cell>
          <cell r="D1093">
            <v>22.95</v>
          </cell>
        </row>
        <row r="1094">
          <cell r="A1094" t="str">
            <v>53817</v>
          </cell>
          <cell r="B1094" t="str">
            <v>Trator de esteiras, potência 100 hp, peso operacional 9,4 t, com lâmina 2,19 m³ - materiais na operação. af_06/2014</v>
          </cell>
          <cell r="C1094" t="str">
            <v>h</v>
          </cell>
          <cell r="D1094">
            <v>58.53</v>
          </cell>
        </row>
        <row r="1095">
          <cell r="A1095" t="str">
            <v>53818</v>
          </cell>
          <cell r="B1095" t="str">
            <v>Rolo compactador vibratório rebocável aço liso, peso 4,7t, impacto dinâmico 18,3t - depreciação e juros</v>
          </cell>
          <cell r="C1095" t="str">
            <v>h</v>
          </cell>
          <cell r="D1095">
            <v>4.5999999999999996</v>
          </cell>
        </row>
        <row r="1096">
          <cell r="A1096" t="str">
            <v>76443/004</v>
          </cell>
          <cell r="B1096" t="str">
            <v>Escavação manual vala/cava em lodo/lama até 1,5m excl esg/escor em beco (larg até 2m) em favelas</v>
          </cell>
          <cell r="C1096" t="str">
            <v>m³</v>
          </cell>
          <cell r="D1096">
            <v>72.88</v>
          </cell>
        </row>
        <row r="1097">
          <cell r="A1097" t="str">
            <v>41722</v>
          </cell>
          <cell r="B1097" t="str">
            <v>Compactação mecânica a 100% do proctor normal - pavimentação urbana</v>
          </cell>
          <cell r="C1097" t="str">
            <v>m³</v>
          </cell>
          <cell r="D1097">
            <v>3.98</v>
          </cell>
        </row>
        <row r="1098">
          <cell r="A1098" t="str">
            <v>41721</v>
          </cell>
          <cell r="B1098" t="str">
            <v>Compactação mecânica a 95% do proctor normal - pavimentação urbana</v>
          </cell>
          <cell r="C1098" t="str">
            <v>m³</v>
          </cell>
          <cell r="D1098">
            <v>2.67</v>
          </cell>
        </row>
        <row r="1099">
          <cell r="A1099" t="str">
            <v>72739</v>
          </cell>
          <cell r="B1099" t="str">
            <v>Vaso sanitário infantil sifonado, para válvula de descarga, em louça branca, com acessórios, inclusive assento plástico, bolsa de borracha para ligação, tubo pvc ligação - fornecimento e instalação</v>
          </cell>
          <cell r="C1099" t="str">
            <v>un</v>
          </cell>
          <cell r="D1099">
            <v>416.86</v>
          </cell>
        </row>
        <row r="1100">
          <cell r="A1100" t="str">
            <v>72926</v>
          </cell>
          <cell r="B1100" t="str">
            <v>Eletroduto metálico flexível dn 40mm fabricado com fita de aço zincado, revestido externamente com pvc preto, inclusive conexões, fornecimento e instalação</v>
          </cell>
          <cell r="C1100" t="str">
            <v>m</v>
          </cell>
          <cell r="D1100">
            <v>14.3</v>
          </cell>
        </row>
        <row r="1101">
          <cell r="A1101" t="str">
            <v>75220</v>
          </cell>
          <cell r="B1101" t="str">
            <v>Cumeeira em perfil ondulado de alumínio</v>
          </cell>
          <cell r="C1101" t="str">
            <v>m</v>
          </cell>
          <cell r="D1101">
            <v>63.95</v>
          </cell>
        </row>
        <row r="1102">
          <cell r="A1102" t="str">
            <v>76443/001</v>
          </cell>
          <cell r="B1102" t="str">
            <v>Escavação manual vala/cava mat 1a cat até 1,5m excl esg/escor em beco (larg até 2m) impossibilitando entrada de caminhão ou equipamento motorizado p/retirada material</v>
          </cell>
          <cell r="C1102" t="str">
            <v>m³</v>
          </cell>
          <cell r="D1102">
            <v>48.35</v>
          </cell>
        </row>
        <row r="1103">
          <cell r="A1103" t="str">
            <v>76448/001</v>
          </cell>
          <cell r="B1103" t="str">
            <v>Piso cimentado traço 1:4 (cimento e areia) acabamento rústico espessura 1,5 cm preparo manual da argamassa</v>
          </cell>
          <cell r="C1103" t="str">
            <v>m²</v>
          </cell>
          <cell r="D1103">
            <v>26.63</v>
          </cell>
        </row>
        <row r="1104">
          <cell r="A1104" t="str">
            <v>76448/002</v>
          </cell>
          <cell r="B1104" t="str">
            <v>Piso cimentado traço 1:4 (cimento e areia) acabamento rústico espessura 3,5 cm preparo manual da argamassa</v>
          </cell>
          <cell r="C1104" t="str">
            <v>m²</v>
          </cell>
          <cell r="D1104">
            <v>33.25</v>
          </cell>
        </row>
        <row r="1105">
          <cell r="A1105" t="str">
            <v>76451/001</v>
          </cell>
          <cell r="B1105" t="str">
            <v>Escavação mecanizada submersa (dragagem e carga), utilizando caminhão basculante, escavadeira tipo draga de arraste e retroescavadeira com carregadeira</v>
          </cell>
          <cell r="C1105" t="str">
            <v>m³</v>
          </cell>
          <cell r="D1105">
            <v>35.89</v>
          </cell>
        </row>
        <row r="1106">
          <cell r="A1106" t="str">
            <v>76448/003</v>
          </cell>
          <cell r="B1106" t="str">
            <v>Piso cimentado traço 1:4 (cimento e areia) acabamento rústico espessura 2,5 cm preparo manual da argamassa</v>
          </cell>
          <cell r="C1106" t="str">
            <v>m²</v>
          </cell>
          <cell r="D1106">
            <v>29.94</v>
          </cell>
        </row>
        <row r="1107">
          <cell r="A1107" t="str">
            <v>76443/005</v>
          </cell>
          <cell r="B1107" t="str">
            <v>Escavação manual vala/cava em lodo/lama de 1,5m a 3,0m excl esg/escor em beco (larg até 2m) em favelas</v>
          </cell>
          <cell r="C1107" t="str">
            <v>m³</v>
          </cell>
          <cell r="D1107">
            <v>132.4</v>
          </cell>
        </row>
        <row r="1108">
          <cell r="A1108" t="str">
            <v>76450/001</v>
          </cell>
          <cell r="B1108" t="str">
            <v>Cobertura em telha cerâmica tipo paulistinha (trapezoidal), com argamassa traço 1:3 (cimento e areia) e arame recozido</v>
          </cell>
          <cell r="C1108" t="str">
            <v>m²</v>
          </cell>
          <cell r="D1108">
            <v>137.4</v>
          </cell>
        </row>
        <row r="1109">
          <cell r="A1109" t="str">
            <v>72941</v>
          </cell>
          <cell r="B1109" t="str">
            <v>Aparelho sinalizador de saída de garagem, com célula fotoelétrica - fornecimento e instalação</v>
          </cell>
          <cell r="C1109" t="str">
            <v>un</v>
          </cell>
          <cell r="D1109">
            <v>463.29</v>
          </cell>
        </row>
        <row r="1110">
          <cell r="A1110" t="str">
            <v>78018</v>
          </cell>
          <cell r="B1110" t="str">
            <v>Escavação manual a céu aberto em material de 1a categoria, em profundidade até 0,50m</v>
          </cell>
          <cell r="C1110" t="str">
            <v>m³</v>
          </cell>
          <cell r="D1110">
            <v>27.63</v>
          </cell>
        </row>
        <row r="1111">
          <cell r="A1111" t="str">
            <v>79471</v>
          </cell>
          <cell r="B1111" t="str">
            <v>Pintura adesiva p/ concreto, a base de resina epóxi ( sikadur 32 )</v>
          </cell>
          <cell r="C1111" t="str">
            <v>kg</v>
          </cell>
          <cell r="D1111">
            <v>52</v>
          </cell>
        </row>
        <row r="1112">
          <cell r="A1112" t="str">
            <v>79506/002</v>
          </cell>
          <cell r="B1112" t="str">
            <v>Escavação manual de vala/cava em lodo, entre 3 e 4,5m de profundidade</v>
          </cell>
          <cell r="C1112" t="str">
            <v>m³</v>
          </cell>
          <cell r="D1112">
            <v>172.7</v>
          </cell>
        </row>
        <row r="1113">
          <cell r="A1113" t="str">
            <v>79518/001</v>
          </cell>
          <cell r="B1113" t="str">
            <v>Marroamento em material de 3a categoria, rocha viva para redução a pedra-de-mão</v>
          </cell>
          <cell r="C1113" t="str">
            <v>m³</v>
          </cell>
          <cell r="D1113">
            <v>27.63</v>
          </cell>
        </row>
        <row r="1114">
          <cell r="A1114" t="str">
            <v>79462</v>
          </cell>
          <cell r="B1114" t="str">
            <v>Emassamento com massa epóxi, 2 demãos</v>
          </cell>
          <cell r="C1114" t="str">
            <v>m²</v>
          </cell>
          <cell r="D1114">
            <v>51.29</v>
          </cell>
        </row>
        <row r="1115">
          <cell r="A1115" t="str">
            <v>5961</v>
          </cell>
          <cell r="B1115" t="str">
            <v>Caminhão basculante, 162hp, 6m3 - 12t (vu=5anos) - chi diurno</v>
          </cell>
          <cell r="C1115" t="str">
            <v>chi</v>
          </cell>
          <cell r="D1115">
            <v>34.32</v>
          </cell>
        </row>
        <row r="1116">
          <cell r="A1116" t="str">
            <v>6178</v>
          </cell>
          <cell r="B1116" t="str">
            <v>Caminhão basculante,toco 5,0 m3 - 170hp -11,24t (vu=5anos) -custos c/ material na operação.</v>
          </cell>
          <cell r="C1116" t="str">
            <v>h</v>
          </cell>
          <cell r="D1116">
            <v>78.28</v>
          </cell>
        </row>
        <row r="1117">
          <cell r="A1117" t="str">
            <v>6225</v>
          </cell>
          <cell r="B1117" t="str">
            <v>Impermeabilização de calhas/lajes descobertas, com emulsão asfáltica com elastômeros, 3 demãos</v>
          </cell>
          <cell r="C1117" t="str">
            <v>m²</v>
          </cell>
          <cell r="D1117">
            <v>29.13</v>
          </cell>
        </row>
        <row r="1118">
          <cell r="A1118" t="str">
            <v>6237</v>
          </cell>
          <cell r="B1118" t="str">
            <v>Trator de esteiras com lâmina - potência 305 hp - peso operacional 37 t (vu=10anos) - depreciação e juros</v>
          </cell>
          <cell r="C1118" t="str">
            <v>h</v>
          </cell>
          <cell r="D1118">
            <v>194.22</v>
          </cell>
        </row>
        <row r="1119">
          <cell r="A1119" t="str">
            <v>6238</v>
          </cell>
          <cell r="B1119" t="str">
            <v>Trator de esteiras com lâmina - potência 305 hp - peso operacional 37 t (vu=10anos) - manutenção</v>
          </cell>
          <cell r="C1119" t="str">
            <v>h</v>
          </cell>
          <cell r="D1119">
            <v>109.73</v>
          </cell>
        </row>
        <row r="1120">
          <cell r="A1120" t="str">
            <v>6248</v>
          </cell>
          <cell r="B1120" t="str">
            <v>Trator de esteiras 153hp peso operacional 15t, com roda motriz elevada (vu=10an0s) -depreciação e juros</v>
          </cell>
          <cell r="C1120" t="str">
            <v>h</v>
          </cell>
          <cell r="D1120">
            <v>59.29</v>
          </cell>
        </row>
        <row r="1121">
          <cell r="A1121" t="str">
            <v>6249</v>
          </cell>
          <cell r="B1121" t="str">
            <v>Trator de esteiras CATERPILLAR d6 153hp (vu=10an0s) - manutenção</v>
          </cell>
          <cell r="C1121" t="str">
            <v>h</v>
          </cell>
          <cell r="D1121">
            <v>33.5</v>
          </cell>
        </row>
        <row r="1122">
          <cell r="A1122" t="str">
            <v>6250</v>
          </cell>
          <cell r="B1122" t="str">
            <v>Trator de esteiras CATERPILLAR d6 153hp (vu=10an0s) - chp diurno</v>
          </cell>
          <cell r="C1122" t="str">
            <v>chp</v>
          </cell>
          <cell r="D1122">
            <v>199.75</v>
          </cell>
        </row>
        <row r="1123">
          <cell r="A1123" t="str">
            <v>72719</v>
          </cell>
          <cell r="B1123" t="str">
            <v>Te de aço galvanizado 4" - fornecimento e instalação</v>
          </cell>
          <cell r="C1123" t="str">
            <v>un</v>
          </cell>
          <cell r="D1123">
            <v>200.55</v>
          </cell>
        </row>
        <row r="1124">
          <cell r="A1124" t="str">
            <v>72720</v>
          </cell>
          <cell r="B1124" t="str">
            <v>Te de aço galvanizado 5" - fornecimento e instalação</v>
          </cell>
          <cell r="C1124" t="str">
            <v>un</v>
          </cell>
          <cell r="D1124">
            <v>356.2</v>
          </cell>
        </row>
        <row r="1125">
          <cell r="A1125" t="str">
            <v>72721</v>
          </cell>
          <cell r="B1125" t="str">
            <v>Te de aço galvanizado 6" - fornecimento e instalação</v>
          </cell>
          <cell r="C1125" t="str">
            <v>un</v>
          </cell>
          <cell r="D1125">
            <v>500.19</v>
          </cell>
        </row>
        <row r="1126">
          <cell r="A1126" t="str">
            <v>72729</v>
          </cell>
          <cell r="B1126" t="str">
            <v>Te de cobre 79mm ligação soldada - fornecimento e instalação</v>
          </cell>
          <cell r="C1126" t="str">
            <v>un</v>
          </cell>
          <cell r="D1126">
            <v>324.69</v>
          </cell>
        </row>
        <row r="1127">
          <cell r="A1127" t="str">
            <v>72783</v>
          </cell>
          <cell r="B1127" t="str">
            <v>Adaptador pvc soldável com flanges e anel para caixa d'água 20mmx1/2" - fornecimento e instalação</v>
          </cell>
          <cell r="C1127" t="str">
            <v>un</v>
          </cell>
          <cell r="D1127">
            <v>9.48</v>
          </cell>
        </row>
        <row r="1128">
          <cell r="A1128" t="str">
            <v>72784</v>
          </cell>
          <cell r="B1128" t="str">
            <v>Adaptador pvc soldável com flanges e anel para caixa d'água 25mmx3/4" - fornecimento e instalação</v>
          </cell>
          <cell r="C1128" t="str">
            <v>un</v>
          </cell>
          <cell r="D1128">
            <v>11.65</v>
          </cell>
        </row>
        <row r="1129">
          <cell r="A1129" t="str">
            <v>72785</v>
          </cell>
          <cell r="B1129" t="str">
            <v>Adaptador pvc soldável com flanges e anel para caixa d'água 32mmx1" - fornecimento e instalação</v>
          </cell>
          <cell r="C1129" t="str">
            <v>un</v>
          </cell>
          <cell r="D1129">
            <v>14.22</v>
          </cell>
        </row>
        <row r="1130">
          <cell r="A1130" t="str">
            <v>72786</v>
          </cell>
          <cell r="B1130" t="str">
            <v>Adaptador pvc soldável com flanges e anel para caixa dágua 40mmx1.1/4" - fornecimento e instalação</v>
          </cell>
          <cell r="C1130" t="str">
            <v>un</v>
          </cell>
          <cell r="D1130">
            <v>22.82</v>
          </cell>
        </row>
        <row r="1131">
          <cell r="A1131" t="str">
            <v>72787</v>
          </cell>
          <cell r="B1131" t="str">
            <v>Adaptador pvc soldável com flanges e anel para caixa dágua 50mmx1.1/2" - fornecimento e instalação</v>
          </cell>
          <cell r="C1131" t="str">
            <v>un</v>
          </cell>
          <cell r="D1131">
            <v>26.07</v>
          </cell>
        </row>
        <row r="1132">
          <cell r="A1132" t="str">
            <v>72788</v>
          </cell>
          <cell r="B1132" t="str">
            <v>Adaptador pvc soldável com flanges e anel para caixa d'água 60mmx2" - fornecimento e instalação</v>
          </cell>
          <cell r="C1132" t="str">
            <v>un</v>
          </cell>
          <cell r="D1132">
            <v>31.17</v>
          </cell>
        </row>
        <row r="1133">
          <cell r="A1133" t="str">
            <v>72789</v>
          </cell>
          <cell r="B1133" t="str">
            <v>Adaptador pvc soldável com flanges livres para caixa d'água 25mmx3/4" - fornecimento e instalação</v>
          </cell>
          <cell r="C1133" t="str">
            <v>un</v>
          </cell>
          <cell r="D1133">
            <v>10.199999999999999</v>
          </cell>
        </row>
        <row r="1134">
          <cell r="A1134" t="str">
            <v>72790</v>
          </cell>
          <cell r="B1134" t="str">
            <v>Adaptador pvc soldável com flanges livres para caixa d'água 32mmx1" - fornecimento e instalação</v>
          </cell>
          <cell r="C1134" t="str">
            <v>un</v>
          </cell>
          <cell r="D1134">
            <v>13.06</v>
          </cell>
        </row>
        <row r="1135">
          <cell r="A1135" t="str">
            <v>72791</v>
          </cell>
          <cell r="B1135" t="str">
            <v>Adaptador pvc soldável com flanges livres para caixa dágua 40mmx1.1/4" - fornecimento e instalação</v>
          </cell>
          <cell r="C1135" t="str">
            <v>un</v>
          </cell>
          <cell r="D1135">
            <v>19.41</v>
          </cell>
        </row>
        <row r="1136">
          <cell r="A1136" t="str">
            <v>79494/001</v>
          </cell>
          <cell r="B1136" t="str">
            <v>Pintura de quadro escolar com tinta esmalte acabamento fosco, duas demãos sobre massa acrílica</v>
          </cell>
          <cell r="C1136" t="str">
            <v>m²</v>
          </cell>
          <cell r="D1136">
            <v>8.93</v>
          </cell>
        </row>
        <row r="1137">
          <cell r="A1137" t="str">
            <v>79515/001</v>
          </cell>
          <cell r="B1137" t="str">
            <v>Pintura com tinta protetora acabamento alumínio, três demãos</v>
          </cell>
          <cell r="C1137" t="str">
            <v>m²</v>
          </cell>
          <cell r="D1137">
            <v>22.98</v>
          </cell>
        </row>
        <row r="1138">
          <cell r="A1138" t="str">
            <v>79516/001</v>
          </cell>
          <cell r="B1138" t="str">
            <v>Remoção de pintura a óleo/esmalte sobre superfície metálica</v>
          </cell>
          <cell r="C1138" t="str">
            <v>m²</v>
          </cell>
          <cell r="D1138">
            <v>9.8000000000000007</v>
          </cell>
        </row>
        <row r="1139">
          <cell r="A1139" t="str">
            <v>79465</v>
          </cell>
          <cell r="B1139" t="str">
            <v>Pintura com tinta a base de borracha clorada, 2 demãos</v>
          </cell>
          <cell r="C1139" t="str">
            <v>m²</v>
          </cell>
          <cell r="D1139">
            <v>29.19</v>
          </cell>
        </row>
        <row r="1140">
          <cell r="A1140" t="str">
            <v>79467</v>
          </cell>
          <cell r="B1140" t="str">
            <v>Pintura com tinta a base de borracha clorada , de faixas de demarcação , em quadra poliesportiva, 5 cm de largura.</v>
          </cell>
          <cell r="C1140" t="str">
            <v>ml</v>
          </cell>
          <cell r="D1140">
            <v>9.3699999999999992</v>
          </cell>
        </row>
        <row r="1141">
          <cell r="A1141" t="str">
            <v>79500/002</v>
          </cell>
          <cell r="B1141" t="str">
            <v>Pintura acrílica em piso cimentado, três demãos</v>
          </cell>
          <cell r="C1141" t="str">
            <v>m²</v>
          </cell>
          <cell r="D1141">
            <v>13.57</v>
          </cell>
        </row>
        <row r="1142">
          <cell r="A1142" t="str">
            <v>79517/002</v>
          </cell>
          <cell r="B1142" t="str">
            <v>Escavação manual em solo, prof. maior que 1,5m até 4,00 m</v>
          </cell>
          <cell r="C1142" t="str">
            <v>m³</v>
          </cell>
          <cell r="D1142">
            <v>36.840000000000003</v>
          </cell>
        </row>
        <row r="1143">
          <cell r="A1143" t="str">
            <v>79507/005</v>
          </cell>
          <cell r="B1143" t="str">
            <v>Escavação manual vala até 1m solo mole</v>
          </cell>
          <cell r="C1143" t="str">
            <v>m³</v>
          </cell>
          <cell r="D1143">
            <v>14.96</v>
          </cell>
        </row>
        <row r="1144">
          <cell r="A1144" t="str">
            <v>79497/001</v>
          </cell>
          <cell r="B1144" t="str">
            <v>Pintura a óleo, 3 demãos</v>
          </cell>
          <cell r="C1144" t="str">
            <v>m²</v>
          </cell>
          <cell r="D1144">
            <v>16.2</v>
          </cell>
        </row>
        <row r="1145">
          <cell r="A1145" t="str">
            <v>79499/001</v>
          </cell>
          <cell r="B1145" t="str">
            <v>Pintura poste reto de aço 3,5 a 6m c/1 demão d/tinta grafite c/propriedades de primer e acabamento - obs: c/alto teor de zarcão</v>
          </cell>
          <cell r="C1145" t="str">
            <v>un</v>
          </cell>
          <cell r="D1145">
            <v>15.43</v>
          </cell>
        </row>
        <row r="1146">
          <cell r="A1146" t="str">
            <v>79473</v>
          </cell>
          <cell r="B1146" t="str">
            <v>Corte e aterro compensado</v>
          </cell>
          <cell r="C1146" t="str">
            <v>m³</v>
          </cell>
          <cell r="D1146">
            <v>6.81</v>
          </cell>
        </row>
        <row r="1147">
          <cell r="A1147" t="str">
            <v>79474</v>
          </cell>
          <cell r="B1147" t="str">
            <v>Escavação manual, campo aberto, em solo exceto rocha, de 4,00 até 6,00 m de profundidade.</v>
          </cell>
          <cell r="C1147" t="str">
            <v>m³</v>
          </cell>
          <cell r="D1147">
            <v>46.63</v>
          </cell>
        </row>
        <row r="1148">
          <cell r="A1148" t="str">
            <v>79475</v>
          </cell>
          <cell r="B1148" t="str">
            <v>Escavação manual campo aberto p/tubulão - fuste e/ou base (para todas as profundidades)</v>
          </cell>
          <cell r="C1148" t="str">
            <v>m³</v>
          </cell>
          <cell r="D1148">
            <v>305.42</v>
          </cell>
        </row>
        <row r="1149">
          <cell r="A1149" t="str">
            <v>79463</v>
          </cell>
          <cell r="B1149" t="str">
            <v>Pintura a óleo, 1 demão</v>
          </cell>
          <cell r="C1149" t="str">
            <v>m²</v>
          </cell>
          <cell r="D1149">
            <v>9.74</v>
          </cell>
        </row>
        <row r="1150">
          <cell r="A1150" t="str">
            <v>75889</v>
          </cell>
          <cell r="B1150" t="str">
            <v>Pintura para telhas de alumínio com tinta esmalte automotiva</v>
          </cell>
          <cell r="C1150" t="str">
            <v>m²</v>
          </cell>
          <cell r="D1150">
            <v>13.21</v>
          </cell>
        </row>
        <row r="1151">
          <cell r="A1151" t="str">
            <v>79504/001</v>
          </cell>
          <cell r="B1151" t="str">
            <v>Tirantes p/protensão e ancoragem em rocha c/ 6 fios aço duro 8mm .</v>
          </cell>
          <cell r="C1151" t="str">
            <v>m</v>
          </cell>
          <cell r="D1151">
            <v>36.78</v>
          </cell>
        </row>
        <row r="1152">
          <cell r="A1152" t="str">
            <v>79504/002</v>
          </cell>
          <cell r="B1152" t="str">
            <v>Tirantes p/protensão e ancoragem em rocha c/ 8 fios aço duro 8mm .</v>
          </cell>
          <cell r="C1152" t="str">
            <v>m</v>
          </cell>
          <cell r="D1152">
            <v>43.23</v>
          </cell>
        </row>
        <row r="1153">
          <cell r="A1153" t="str">
            <v>79504/005</v>
          </cell>
          <cell r="B1153" t="str">
            <v>Tirante protendido p/ ancoragem em solo c/ 6 fios aço duro 8mm, inclusive proteção anticorrosiva.</v>
          </cell>
          <cell r="C1153" t="str">
            <v>m</v>
          </cell>
          <cell r="D1153">
            <v>44.53</v>
          </cell>
        </row>
        <row r="1154">
          <cell r="A1154" t="str">
            <v>79504/006</v>
          </cell>
          <cell r="B1154" t="str">
            <v>Tirantes p/protensão e ancoragem em solo trecho livre c/ 8 fios aço duro 8mm inclusive proteção anticorrosiva.</v>
          </cell>
          <cell r="C1154" t="str">
            <v>m</v>
          </cell>
          <cell r="D1154">
            <v>50.99</v>
          </cell>
        </row>
        <row r="1155">
          <cell r="A1155" t="str">
            <v>79504/007</v>
          </cell>
          <cell r="B1155" t="str">
            <v>Tirantes p/protensão e ancoragem em solo trecho livre c/10 fios aço duro 8mm inclusive proteção anticorrosiva.</v>
          </cell>
          <cell r="C1155" t="str">
            <v>m</v>
          </cell>
          <cell r="D1155">
            <v>57.44</v>
          </cell>
        </row>
        <row r="1156">
          <cell r="A1156" t="str">
            <v>79472</v>
          </cell>
          <cell r="B1156" t="str">
            <v>Regularização de superfícies em terra com motoniveladora</v>
          </cell>
          <cell r="C1156" t="str">
            <v>m²</v>
          </cell>
          <cell r="D1156">
            <v>0.49</v>
          </cell>
        </row>
        <row r="1157">
          <cell r="A1157" t="str">
            <v>79895</v>
          </cell>
          <cell r="B1157" t="str">
            <v>Locação de extrusora de guias e sarjetas sem formas, motor diesel de 1 4cv, exclusive operador (cp)</v>
          </cell>
          <cell r="C1157" t="str">
            <v>h</v>
          </cell>
          <cell r="D1157">
            <v>15.77</v>
          </cell>
        </row>
        <row r="1158">
          <cell r="A1158" t="str">
            <v>79517/001</v>
          </cell>
          <cell r="B1158" t="str">
            <v>Escavação manual em solo-prof. até 1,50 m</v>
          </cell>
          <cell r="C1158" t="str">
            <v>m³</v>
          </cell>
          <cell r="D1158">
            <v>23.02</v>
          </cell>
        </row>
        <row r="1159">
          <cell r="A1159" t="str">
            <v>79504/003</v>
          </cell>
          <cell r="B1159" t="str">
            <v>Tirantes p/protensão e ancoragem em rocha c/10 fios aço duro 8mm .</v>
          </cell>
          <cell r="C1159" t="str">
            <v>m</v>
          </cell>
          <cell r="D1159">
            <v>49.69</v>
          </cell>
        </row>
        <row r="1160">
          <cell r="A1160" t="str">
            <v>79504/004</v>
          </cell>
          <cell r="B1160" t="str">
            <v>Tirantes p/protensão e ancoragem em rocha c/12 fios aço duro 8mm .</v>
          </cell>
          <cell r="C1160" t="str">
            <v>m</v>
          </cell>
          <cell r="D1160">
            <v>56.14</v>
          </cell>
        </row>
        <row r="1161">
          <cell r="A1161" t="str">
            <v>79504/008</v>
          </cell>
          <cell r="B1161" t="str">
            <v>Tirantes p/protensão e ancoragem em solo trecho livre c/16 fios aço duro 8mm inclusive proteção anticorrosiva.</v>
          </cell>
          <cell r="C1161" t="str">
            <v>m</v>
          </cell>
          <cell r="D1161">
            <v>77.599999999999994</v>
          </cell>
        </row>
        <row r="1162">
          <cell r="A1162" t="str">
            <v>79504/009</v>
          </cell>
          <cell r="B1162" t="str">
            <v>Tirantes p/protensão e ancoragem em solo trecho ancor c/ 6 fios aço duro 8mm, inclusive proteção anticorrosiva.</v>
          </cell>
          <cell r="C1162" t="str">
            <v>m</v>
          </cell>
          <cell r="D1162">
            <v>82.91</v>
          </cell>
        </row>
        <row r="1163">
          <cell r="A1163" t="str">
            <v>79504/010</v>
          </cell>
          <cell r="B1163" t="str">
            <v>Tirantes p/protensão e ancoragem em solo trecho ancor c/ 8 fios aço duro 8mm, inclusive proteção anticorrosiva.</v>
          </cell>
          <cell r="C1163" t="str">
            <v>m</v>
          </cell>
          <cell r="D1163">
            <v>89.36</v>
          </cell>
        </row>
        <row r="1164">
          <cell r="A1164" t="str">
            <v>79504/011</v>
          </cell>
          <cell r="B1164" t="str">
            <v>Tirantes p/protensão e ancoragem em solo trecho ancor c/10 fios aço duro 8mm .</v>
          </cell>
          <cell r="C1164" t="str">
            <v>m</v>
          </cell>
          <cell r="D1164">
            <v>95.81</v>
          </cell>
        </row>
        <row r="1165">
          <cell r="A1165" t="str">
            <v>79504/012</v>
          </cell>
          <cell r="B1165" t="str">
            <v>Tirantes p/protensão e ancoragem em solo trecho ancor c/16 fios aço duro 8mm .</v>
          </cell>
          <cell r="C1165" t="str">
            <v>m</v>
          </cell>
          <cell r="D1165">
            <v>115.97</v>
          </cell>
        </row>
        <row r="1166">
          <cell r="A1166" t="str">
            <v>79478</v>
          </cell>
          <cell r="B1166" t="str">
            <v>Escavação manual campo aberto em solo exceto rocha até 2,00m profundidade</v>
          </cell>
          <cell r="C1166" t="str">
            <v>m³</v>
          </cell>
          <cell r="D1166">
            <v>33.729999999999997</v>
          </cell>
        </row>
        <row r="1167">
          <cell r="A1167" t="str">
            <v>79479</v>
          </cell>
          <cell r="B1167" t="str">
            <v>Escavação manual, campo aberto, em solo exceto rocha, de 2,00 até 4,00 m de profundidade.</v>
          </cell>
          <cell r="C1167" t="str">
            <v>m³</v>
          </cell>
          <cell r="D1167">
            <v>40.18</v>
          </cell>
        </row>
        <row r="1168">
          <cell r="A1168" t="str">
            <v>79480</v>
          </cell>
          <cell r="B1168" t="str">
            <v>Escavação mecânica campo aberto em solo exceto rocha até 2,00m profundidade</v>
          </cell>
          <cell r="C1168" t="str">
            <v>m³</v>
          </cell>
          <cell r="D1168">
            <v>2.8</v>
          </cell>
        </row>
        <row r="1169">
          <cell r="A1169" t="str">
            <v>72792</v>
          </cell>
          <cell r="B1169" t="str">
            <v>Adaptador pvc soldável com flanges livres para caixa dágua 50mmx1.1/2" - fornecimento e instalação</v>
          </cell>
          <cell r="C1169" t="str">
            <v>un</v>
          </cell>
          <cell r="D1169">
            <v>22.04</v>
          </cell>
        </row>
        <row r="1170">
          <cell r="A1170" t="str">
            <v>72793</v>
          </cell>
          <cell r="B1170" t="str">
            <v>Adaptador pvc soldável com flanges livres para caixa d'água 60mmx2" - fornecimento e instalação</v>
          </cell>
          <cell r="C1170" t="str">
            <v>un</v>
          </cell>
          <cell r="D1170">
            <v>31.17</v>
          </cell>
        </row>
        <row r="1171">
          <cell r="A1171" t="str">
            <v>72794</v>
          </cell>
          <cell r="B1171" t="str">
            <v>Adaptador pvc soldável com flanges livres para caixa dágua 75mmx2.1/2" - fornecimento e instalação</v>
          </cell>
          <cell r="C1171" t="str">
            <v>un</v>
          </cell>
          <cell r="D1171">
            <v>111.46</v>
          </cell>
        </row>
        <row r="1172">
          <cell r="A1172" t="str">
            <v>72795</v>
          </cell>
          <cell r="B1172" t="str">
            <v>Adaptador pvc soldável com flanges livres para caixa d'água 85mmx3" - fornecimento e instalação</v>
          </cell>
          <cell r="C1172" t="str">
            <v>un</v>
          </cell>
          <cell r="D1172">
            <v>152.37</v>
          </cell>
        </row>
        <row r="1173">
          <cell r="A1173" t="str">
            <v>72796</v>
          </cell>
          <cell r="B1173" t="str">
            <v>Adaptador pvc soldável com flanges livres para caixa d'água 110mmx4" - fornecimento e instalação</v>
          </cell>
          <cell r="C1173" t="str">
            <v>un</v>
          </cell>
          <cell r="D1173">
            <v>210.94</v>
          </cell>
        </row>
        <row r="1174">
          <cell r="A1174" t="str">
            <v>72797</v>
          </cell>
          <cell r="B1174" t="str">
            <v>Adaptador pvc soldável longo com flanges livres para caixa d'água 25mm x3/4" - fornecimento e instalação</v>
          </cell>
          <cell r="C1174" t="str">
            <v>un</v>
          </cell>
          <cell r="D1174">
            <v>14.22</v>
          </cell>
        </row>
        <row r="1175">
          <cell r="A1175" t="str">
            <v>72798</v>
          </cell>
          <cell r="B1175" t="str">
            <v>Adaptador pvc soldável longo com flanges livres para caixa d'água 32mm x1" - fornecimento e instalação</v>
          </cell>
          <cell r="C1175" t="str">
            <v>un</v>
          </cell>
          <cell r="D1175">
            <v>16.78</v>
          </cell>
        </row>
        <row r="1176">
          <cell r="A1176" t="str">
            <v>72800</v>
          </cell>
          <cell r="B1176" t="str">
            <v>Adaptador pvc soldável longo com flanges livres para caixa d'água 40mm x1.1/4" - fornecimento e instalação</v>
          </cell>
          <cell r="C1176" t="str">
            <v>un</v>
          </cell>
          <cell r="D1176">
            <v>24.85</v>
          </cell>
        </row>
        <row r="1177">
          <cell r="A1177" t="str">
            <v>72801</v>
          </cell>
          <cell r="B1177" t="str">
            <v>Adaptador pvc soldável longo com flanges livres para caixa d'água 50mm x1.1/2" - fornecimento e instalação</v>
          </cell>
          <cell r="C1177" t="str">
            <v>un</v>
          </cell>
          <cell r="D1177">
            <v>28.27</v>
          </cell>
        </row>
        <row r="1178">
          <cell r="A1178" t="str">
            <v>72802</v>
          </cell>
          <cell r="B1178" t="str">
            <v>Adaptador pvc soldável longo com flanges livres para caixa d'água 60mm x2" - fornecimento e instalação</v>
          </cell>
          <cell r="C1178" t="str">
            <v>un</v>
          </cell>
          <cell r="D1178">
            <v>40.450000000000003</v>
          </cell>
        </row>
        <row r="1179">
          <cell r="A1179" t="str">
            <v>72803</v>
          </cell>
          <cell r="B1179" t="str">
            <v>Adaptador pvc soldável longo com flanges livres para caixa d'água 75mm x2.1/2" - fornecimento e instalação</v>
          </cell>
          <cell r="C1179" t="str">
            <v>un</v>
          </cell>
          <cell r="D1179">
            <v>147.54</v>
          </cell>
        </row>
        <row r="1180">
          <cell r="A1180" t="str">
            <v>72804</v>
          </cell>
          <cell r="B1180" t="str">
            <v>Adaptador pvc soldável longo com flanges livres para caixa d'água 85mm x3" - fornecimento e instalação</v>
          </cell>
          <cell r="C1180" t="str">
            <v>un</v>
          </cell>
          <cell r="D1180">
            <v>199.37</v>
          </cell>
        </row>
        <row r="1181">
          <cell r="A1181" t="str">
            <v>72805</v>
          </cell>
          <cell r="B1181" t="str">
            <v>Adaptador pvc soldável longo com flanges livres para caixa d'água 110m mx4" - fornecimento e instalação</v>
          </cell>
          <cell r="C1181" t="str">
            <v>un</v>
          </cell>
          <cell r="D1181">
            <v>298.5</v>
          </cell>
        </row>
        <row r="1182">
          <cell r="A1182" t="str">
            <v>72240</v>
          </cell>
          <cell r="B1182" t="str">
            <v>Retirada de assoalho de madeira, exclusive retirada de vigamento</v>
          </cell>
          <cell r="C1182" t="str">
            <v>m²</v>
          </cell>
          <cell r="D1182">
            <v>18.43</v>
          </cell>
        </row>
        <row r="1183">
          <cell r="A1183" t="str">
            <v>72241</v>
          </cell>
          <cell r="B1183" t="str">
            <v>Retirada de assoalho de madeira, inclusive retirada de vigamento</v>
          </cell>
          <cell r="C1183" t="str">
            <v>m²</v>
          </cell>
          <cell r="D1183">
            <v>22.11</v>
          </cell>
        </row>
        <row r="1184">
          <cell r="A1184" t="str">
            <v>72242</v>
          </cell>
          <cell r="B1184" t="str">
            <v>Retirada de rodapes de madeira, inclusive retirada de cordao</v>
          </cell>
          <cell r="C1184" t="str">
            <v>m²</v>
          </cell>
          <cell r="D1184">
            <v>3.74</v>
          </cell>
        </row>
        <row r="1185">
          <cell r="A1185" t="str">
            <v>73616</v>
          </cell>
          <cell r="B1185" t="str">
            <v>Demolição de concreto simples</v>
          </cell>
          <cell r="C1185" t="str">
            <v>m³</v>
          </cell>
          <cell r="D1185">
            <v>167.85</v>
          </cell>
        </row>
        <row r="1186">
          <cell r="A1186" t="str">
            <v>73801/001</v>
          </cell>
          <cell r="B1186" t="str">
            <v>Demolição de piso de alta resistencia</v>
          </cell>
          <cell r="C1186" t="str">
            <v>m²</v>
          </cell>
          <cell r="D1186">
            <v>17.27</v>
          </cell>
        </row>
        <row r="1187">
          <cell r="A1187" t="str">
            <v>73801/002</v>
          </cell>
          <cell r="B1187" t="str">
            <v>Demolição de camada de assentamento/contrapiso com uso de ponteiro, espessura até 4cm</v>
          </cell>
          <cell r="C1187" t="str">
            <v>m²</v>
          </cell>
          <cell r="D1187">
            <v>17.27</v>
          </cell>
        </row>
        <row r="1188">
          <cell r="A1188" t="str">
            <v>73802/001</v>
          </cell>
          <cell r="B1188" t="str">
            <v>Demolição de revestimento de argamassa de cal e areia</v>
          </cell>
          <cell r="C1188" t="str">
            <v>m²</v>
          </cell>
          <cell r="D1188">
            <v>5.75</v>
          </cell>
        </row>
        <row r="1189">
          <cell r="A1189" t="str">
            <v>73874/001</v>
          </cell>
          <cell r="B1189" t="str">
            <v>Remoção de pinturas com jateamento de areia, em superfícies metálicas</v>
          </cell>
          <cell r="C1189" t="str">
            <v>m²</v>
          </cell>
          <cell r="D1189">
            <v>24.63</v>
          </cell>
        </row>
        <row r="1190">
          <cell r="A1190" t="str">
            <v>73895/001</v>
          </cell>
          <cell r="B1190" t="str">
            <v>Demolição de piso de mármore e argamassa de assentamento</v>
          </cell>
          <cell r="C1190" t="str">
            <v>m²</v>
          </cell>
          <cell r="D1190">
            <v>6.87</v>
          </cell>
        </row>
        <row r="1191">
          <cell r="A1191" t="str">
            <v>73896/001</v>
          </cell>
          <cell r="B1191" t="str">
            <v>Retirada cuidadosa de azulejos/ladrilhos e argamassa de assentamento</v>
          </cell>
          <cell r="C1191" t="str">
            <v>m²</v>
          </cell>
          <cell r="D1191">
            <v>36.880000000000003</v>
          </cell>
        </row>
        <row r="1192">
          <cell r="A1192" t="str">
            <v>73899/001</v>
          </cell>
          <cell r="B1192" t="str">
            <v>Demolição de alvenaria de tijolos maciços s/reaproveitamento</v>
          </cell>
          <cell r="C1192" t="str">
            <v>m³</v>
          </cell>
          <cell r="D1192">
            <v>51.64</v>
          </cell>
        </row>
        <row r="1193">
          <cell r="A1193" t="str">
            <v>73899/002</v>
          </cell>
          <cell r="B1193" t="str">
            <v>Demolição de alvenaria de tijolos furados s/reaproveitamento</v>
          </cell>
          <cell r="C1193" t="str">
            <v>m³</v>
          </cell>
          <cell r="D1193">
            <v>64.55</v>
          </cell>
        </row>
        <row r="1194">
          <cell r="A1194" t="str">
            <v>73960/001</v>
          </cell>
          <cell r="B1194" t="str">
            <v>Instal/ligação provisória elétrica baixa tensão p/cant obra obra,m3-chave 100a carga 3kwh,20cv excl forn medidor</v>
          </cell>
          <cell r="C1194" t="str">
            <v>un</v>
          </cell>
          <cell r="D1194">
            <v>1139.3</v>
          </cell>
        </row>
        <row r="1195">
          <cell r="A1195" t="str">
            <v>73683</v>
          </cell>
          <cell r="B1195" t="str">
            <v>Instalação de gambiarra para sinalização, com 20 m, incluindo lampada, bocal e balde a cada 2 m</v>
          </cell>
          <cell r="C1195" t="str">
            <v>un</v>
          </cell>
          <cell r="D1195">
            <v>41.44</v>
          </cell>
        </row>
        <row r="1196">
          <cell r="A1196" t="str">
            <v>72742</v>
          </cell>
          <cell r="B1196" t="str">
            <v>Ensaio de recebimento e aceitacao de cimento portland</v>
          </cell>
          <cell r="C1196" t="str">
            <v>un</v>
          </cell>
          <cell r="D1196">
            <v>413.6</v>
          </cell>
        </row>
        <row r="1197">
          <cell r="A1197" t="str">
            <v>72743</v>
          </cell>
          <cell r="B1197" t="str">
            <v>Ensaio de recebimento e aceitacao de agregado graudo</v>
          </cell>
          <cell r="C1197" t="str">
            <v>un</v>
          </cell>
          <cell r="D1197">
            <v>206.8</v>
          </cell>
        </row>
        <row r="1198">
          <cell r="A1198" t="str">
            <v>73900/001</v>
          </cell>
          <cell r="B1198" t="str">
            <v>Ensaios de imprimação - asfalto diluido</v>
          </cell>
          <cell r="C1198" t="str">
            <v>m²</v>
          </cell>
          <cell r="D1198">
            <v>0.04</v>
          </cell>
        </row>
        <row r="1199">
          <cell r="A1199" t="str">
            <v>73900/002</v>
          </cell>
          <cell r="B1199" t="str">
            <v>Ensaios de tratamento superficial simples - com cap</v>
          </cell>
          <cell r="C1199" t="str">
            <v>m²</v>
          </cell>
          <cell r="D1199">
            <v>0.1</v>
          </cell>
        </row>
        <row r="1200">
          <cell r="A1200" t="str">
            <v>73900/003</v>
          </cell>
          <cell r="B1200" t="str">
            <v>Ensaios de tratamento superficial simples - com emulsão asfáltica</v>
          </cell>
          <cell r="C1200" t="str">
            <v>m²</v>
          </cell>
          <cell r="D1200">
            <v>0.1</v>
          </cell>
        </row>
        <row r="1201">
          <cell r="A1201" t="str">
            <v>73900/004</v>
          </cell>
          <cell r="B1201" t="str">
            <v>Ensaios de tratamento superficial duplo - com cap</v>
          </cell>
          <cell r="C1201" t="str">
            <v>m²</v>
          </cell>
          <cell r="D1201">
            <v>0.13</v>
          </cell>
        </row>
        <row r="1202">
          <cell r="A1202" t="str">
            <v>73900/005</v>
          </cell>
          <cell r="B1202" t="str">
            <v>Ensaios de tratamento superficial duplo - com emulsão asfáltica</v>
          </cell>
          <cell r="C1202" t="str">
            <v>m²</v>
          </cell>
          <cell r="D1202">
            <v>0.18</v>
          </cell>
        </row>
        <row r="1203">
          <cell r="A1203" t="str">
            <v>73900/006</v>
          </cell>
          <cell r="B1203" t="str">
            <v>Ensaios de tratamento superficial triplo - com cap</v>
          </cell>
          <cell r="C1203" t="str">
            <v>m²</v>
          </cell>
          <cell r="D1203">
            <v>0.18</v>
          </cell>
        </row>
        <row r="1204">
          <cell r="A1204" t="str">
            <v>73900/007</v>
          </cell>
          <cell r="B1204" t="str">
            <v>Ensaios de tratamento superficial triplo - com emulsão asfáltica</v>
          </cell>
          <cell r="C1204" t="str">
            <v>m²</v>
          </cell>
          <cell r="D1204">
            <v>0.2</v>
          </cell>
        </row>
        <row r="1205">
          <cell r="A1205" t="str">
            <v>73900/008</v>
          </cell>
          <cell r="B1205" t="str">
            <v>Ensaios de macadame betuminoso por penetração - com cap</v>
          </cell>
          <cell r="C1205" t="str">
            <v>m³</v>
          </cell>
          <cell r="D1205">
            <v>0.92</v>
          </cell>
        </row>
        <row r="1206">
          <cell r="A1206" t="str">
            <v>73900/009</v>
          </cell>
          <cell r="B1206" t="str">
            <v>Ensaios de macadame betuminoso por penetração - com emulsão asfáltica</v>
          </cell>
          <cell r="C1206" t="str">
            <v>m³</v>
          </cell>
          <cell r="D1206">
            <v>0.91</v>
          </cell>
        </row>
        <row r="1207">
          <cell r="A1207" t="str">
            <v>73900/010</v>
          </cell>
          <cell r="B1207" t="str">
            <v>Ensaios de pre misturado a frio</v>
          </cell>
          <cell r="C1207" t="str">
            <v>m³</v>
          </cell>
          <cell r="D1207">
            <v>0.71</v>
          </cell>
        </row>
        <row r="1208">
          <cell r="A1208" t="str">
            <v>73900/011</v>
          </cell>
          <cell r="B1208" t="str">
            <v>Ensaios de areia asfalto a quente</v>
          </cell>
          <cell r="C1208" t="str">
            <v>ton</v>
          </cell>
          <cell r="D1208">
            <v>23.33</v>
          </cell>
        </row>
        <row r="1209">
          <cell r="A1209" t="str">
            <v>73900/012</v>
          </cell>
          <cell r="B1209" t="str">
            <v>Ensaios de concreto asfáltico</v>
          </cell>
          <cell r="C1209" t="str">
            <v>ton</v>
          </cell>
          <cell r="D1209">
            <v>32.53</v>
          </cell>
        </row>
        <row r="1210">
          <cell r="A1210" t="str">
            <v>74020/001</v>
          </cell>
          <cell r="B1210" t="str">
            <v>Ensaio de pavimento de concreto</v>
          </cell>
          <cell r="C1210" t="str">
            <v>m³</v>
          </cell>
          <cell r="D1210">
            <v>16.03</v>
          </cell>
        </row>
        <row r="1211">
          <cell r="A1211" t="str">
            <v>74020/002</v>
          </cell>
          <cell r="B1211" t="str">
            <v>Ensaios de pavimento de concreto compactado com rolo</v>
          </cell>
          <cell r="C1211" t="str">
            <v>m³</v>
          </cell>
          <cell r="D1211">
            <v>14.18</v>
          </cell>
        </row>
        <row r="1212">
          <cell r="A1212" t="str">
            <v>73301</v>
          </cell>
          <cell r="B1212" t="str">
            <v>Escoramento formas até h = 3,30m, com madeira de 3a qualidade, não aparelhada, aproveitamento tábuas 3x e prumos 4x.</v>
          </cell>
          <cell r="C1212" t="str">
            <v>m³</v>
          </cell>
          <cell r="D1212">
            <v>7.52</v>
          </cell>
        </row>
        <row r="1213">
          <cell r="A1213" t="str">
            <v>73303</v>
          </cell>
          <cell r="B1213" t="str">
            <v>Depreciação e juros - grupo gerador 150 kva</v>
          </cell>
          <cell r="C1213" t="str">
            <v>h</v>
          </cell>
          <cell r="D1213">
            <v>3.23</v>
          </cell>
        </row>
        <row r="1214">
          <cell r="A1214" t="str">
            <v>73304</v>
          </cell>
          <cell r="B1214" t="str">
            <v>Custos combustível + material distribuidor de agregado spre*</v>
          </cell>
          <cell r="C1214" t="str">
            <v>h</v>
          </cell>
          <cell r="D1214">
            <v>57.61</v>
          </cell>
        </row>
        <row r="1215">
          <cell r="A1215" t="str">
            <v>73305</v>
          </cell>
          <cell r="B1215" t="str">
            <v>Distribuidor de agregados autopropelido cap 3 m3, a diesel, 6 cc, 140 cv - juros</v>
          </cell>
          <cell r="C1215" t="str">
            <v>h</v>
          </cell>
          <cell r="D1215">
            <v>9.7100000000000009</v>
          </cell>
        </row>
        <row r="1216">
          <cell r="A1216" t="str">
            <v>73307</v>
          </cell>
          <cell r="B1216" t="str">
            <v>Manutenção - grupo gerador 150 kva</v>
          </cell>
          <cell r="C1216" t="str">
            <v>h</v>
          </cell>
          <cell r="D1216">
            <v>2.37</v>
          </cell>
        </row>
        <row r="1217">
          <cell r="A1217" t="str">
            <v>73308</v>
          </cell>
          <cell r="B1217" t="str">
            <v>Distribuidor de agregados autopropelido cap 3 m3, a diesel, 6 cc, 140 cv - depreciação</v>
          </cell>
          <cell r="C1217" t="str">
            <v>h</v>
          </cell>
          <cell r="D1217">
            <v>25.71</v>
          </cell>
        </row>
        <row r="1218">
          <cell r="A1218" t="str">
            <v>73309</v>
          </cell>
          <cell r="B1218" t="str">
            <v>Rolo compactador vibratório pé de carneiro para solos, potência 80hp, peso máximo operacional 8,8t - depreciação</v>
          </cell>
          <cell r="C1218" t="str">
            <v>h</v>
          </cell>
          <cell r="D1218">
            <v>15.85</v>
          </cell>
        </row>
        <row r="1219">
          <cell r="A1219" t="str">
            <v>73310</v>
          </cell>
          <cell r="B1219" t="str">
            <v>Custo horário com depreciação e juros-retro-escavadeira sobre rodas - case 580 h - 74 hp</v>
          </cell>
          <cell r="C1219" t="str">
            <v>h</v>
          </cell>
          <cell r="D1219">
            <v>24.55</v>
          </cell>
        </row>
        <row r="1220">
          <cell r="A1220" t="str">
            <v>79506/001</v>
          </cell>
          <cell r="B1220" t="str">
            <v>Escavação manual de vala/cava, a frio, em material de 2a categoria, moledo ou rocha decomposta, entre 1,5 e 3m de profundidade</v>
          </cell>
          <cell r="C1220" t="str">
            <v>m³</v>
          </cell>
          <cell r="D1220">
            <v>109.38</v>
          </cell>
        </row>
        <row r="1221">
          <cell r="A1221" t="str">
            <v>79518/002</v>
          </cell>
          <cell r="B1221" t="str">
            <v>Marroamento de material de 2a categoria, rocha decomposta para redução a pedra-de-mão</v>
          </cell>
          <cell r="C1221" t="str">
            <v>m³</v>
          </cell>
          <cell r="D1221">
            <v>24.86</v>
          </cell>
        </row>
        <row r="1222">
          <cell r="A1222" t="str">
            <v>79482</v>
          </cell>
          <cell r="B1222" t="str">
            <v>Aterro com areia com adensamento hidráulico</v>
          </cell>
          <cell r="C1222" t="str">
            <v>m³</v>
          </cell>
          <cell r="D1222">
            <v>46.01</v>
          </cell>
        </row>
        <row r="1223">
          <cell r="A1223" t="str">
            <v>79484</v>
          </cell>
          <cell r="B1223" t="str">
            <v>Aterro mecanizado compactado com empréstimo de areia</v>
          </cell>
          <cell r="C1223" t="str">
            <v>m³</v>
          </cell>
          <cell r="D1223">
            <v>36.020000000000003</v>
          </cell>
        </row>
        <row r="1224">
          <cell r="A1224" t="str">
            <v>79495/003</v>
          </cell>
          <cell r="B1224" t="str">
            <v>Pintura c/regulador de brilho em uma demão adicionado ao pva</v>
          </cell>
          <cell r="C1224" t="str">
            <v>m²</v>
          </cell>
          <cell r="D1224">
            <v>4.6900000000000004</v>
          </cell>
        </row>
        <row r="1225">
          <cell r="A1225" t="str">
            <v>79514/001</v>
          </cell>
          <cell r="B1225" t="str">
            <v>Pintura epóxi, três demãos</v>
          </cell>
          <cell r="C1225" t="str">
            <v>m²</v>
          </cell>
          <cell r="D1225">
            <v>44.34</v>
          </cell>
        </row>
        <row r="1226">
          <cell r="A1226" t="str">
            <v>79464</v>
          </cell>
          <cell r="B1226" t="str">
            <v>Pintura a óleo, 2 demãos</v>
          </cell>
          <cell r="C1226" t="str">
            <v>m²</v>
          </cell>
          <cell r="D1226">
            <v>13.08</v>
          </cell>
        </row>
        <row r="1227">
          <cell r="A1227" t="str">
            <v>79466</v>
          </cell>
          <cell r="B1227" t="str">
            <v>Pintura com verniz poliuretano, 2 demãos</v>
          </cell>
          <cell r="C1227" t="str">
            <v>m²</v>
          </cell>
          <cell r="D1227">
            <v>14.11</v>
          </cell>
        </row>
        <row r="1228">
          <cell r="A1228" t="str">
            <v>79498/001</v>
          </cell>
          <cell r="B1228" t="str">
            <v>Pintura a óleo brilhante sobre superfície metálica, uma demão incluso uma demão de fundo anticorrosivo</v>
          </cell>
          <cell r="C1228" t="str">
            <v>m²</v>
          </cell>
          <cell r="D1228">
            <v>11.67</v>
          </cell>
        </row>
        <row r="1229">
          <cell r="A1229" t="str">
            <v>78472</v>
          </cell>
          <cell r="B1229" t="str">
            <v>Serviços topográficos para pavimentação, inclusive nota de serviços, acompanhamento e greide</v>
          </cell>
          <cell r="C1229" t="str">
            <v>m²</v>
          </cell>
          <cell r="D1229">
            <v>0.31</v>
          </cell>
        </row>
        <row r="1230">
          <cell r="A1230" t="str">
            <v>79492</v>
          </cell>
          <cell r="B1230" t="str">
            <v>Carga manual de rocha em caminhão basculante</v>
          </cell>
          <cell r="C1230" t="str">
            <v>m³</v>
          </cell>
          <cell r="D1230">
            <v>42.65</v>
          </cell>
        </row>
        <row r="1231">
          <cell r="A1231" t="str">
            <v>79334/001</v>
          </cell>
          <cell r="B1231" t="str">
            <v>Pintura a base de cal e fixador a base de cola, duas demãos</v>
          </cell>
          <cell r="C1231" t="str">
            <v>m²</v>
          </cell>
          <cell r="D1231">
            <v>4.7699999999999996</v>
          </cell>
        </row>
        <row r="1232">
          <cell r="A1232" t="str">
            <v>79460</v>
          </cell>
          <cell r="B1232" t="str">
            <v>Pintura epóxi, duas demãos</v>
          </cell>
          <cell r="C1232" t="str">
            <v>m²</v>
          </cell>
          <cell r="D1232">
            <v>31.55</v>
          </cell>
        </row>
        <row r="1233">
          <cell r="A1233" t="str">
            <v>79461</v>
          </cell>
          <cell r="B1233" t="str">
            <v>Pintura com líquido para brilho, uma demão</v>
          </cell>
          <cell r="C1233" t="str">
            <v>m²</v>
          </cell>
          <cell r="D1233">
            <v>6.81</v>
          </cell>
        </row>
        <row r="1234">
          <cell r="A1234" t="str">
            <v>73311</v>
          </cell>
          <cell r="B1234" t="str">
            <v>Custos c/material operação - grupo gerador 150 kva</v>
          </cell>
          <cell r="C1234" t="str">
            <v>h</v>
          </cell>
          <cell r="D1234">
            <v>112.71</v>
          </cell>
        </row>
        <row r="1235">
          <cell r="A1235" t="str">
            <v>73312</v>
          </cell>
          <cell r="B1235" t="str">
            <v>Distribuidor de agregados autopropelido cap 3 m3, a diesel, 6 cc, 140 cv - manutenção</v>
          </cell>
          <cell r="C1235" t="str">
            <v>h</v>
          </cell>
          <cell r="D1235">
            <v>12.85</v>
          </cell>
        </row>
        <row r="1236">
          <cell r="A1236" t="str">
            <v>73313</v>
          </cell>
          <cell r="B1236" t="str">
            <v>Rolo compactador vibratório pé de carneiro para solos, potência 80hp, peso máximo operacional 8,8t - juros</v>
          </cell>
          <cell r="C1236" t="str">
            <v>h</v>
          </cell>
          <cell r="D1236">
            <v>3.69</v>
          </cell>
        </row>
        <row r="1237">
          <cell r="A1237" t="str">
            <v>73314</v>
          </cell>
          <cell r="B1237" t="str">
            <v>Custo horário com mão-de-obra na operação diurna-retro-escavadeira so- bre rodas - case 580 h - 74 hp</v>
          </cell>
          <cell r="C1237" t="str">
            <v>h</v>
          </cell>
          <cell r="D1237">
            <v>19.600000000000001</v>
          </cell>
        </row>
        <row r="1238">
          <cell r="A1238" t="str">
            <v>73315</v>
          </cell>
          <cell r="B1238" t="str">
            <v>Custos combustível + material na operação de rolo vibratório tt spv 84 pé-de-carneiro</v>
          </cell>
          <cell r="C1238" t="str">
            <v>h</v>
          </cell>
          <cell r="D1238">
            <v>39.04</v>
          </cell>
        </row>
        <row r="1239">
          <cell r="A1239" t="str">
            <v>73316</v>
          </cell>
          <cell r="B1239" t="str">
            <v>Custo horário com manutenção-retro-escavadeira sobre rodas - case 580 h - 74 hp</v>
          </cell>
          <cell r="C1239" t="str">
            <v>h</v>
          </cell>
          <cell r="D1239">
            <v>14.26</v>
          </cell>
        </row>
        <row r="1240">
          <cell r="A1240" t="str">
            <v>73317</v>
          </cell>
          <cell r="B1240" t="str">
            <v>Custo horário com materiais na operação-retro-escavadeira sobre rodas - case 580 h - 74 hp</v>
          </cell>
          <cell r="C1240" t="str">
            <v>h</v>
          </cell>
          <cell r="D1240">
            <v>49.44</v>
          </cell>
        </row>
        <row r="1241">
          <cell r="A1241" t="str">
            <v>73327</v>
          </cell>
          <cell r="B1241" t="str">
            <v>Custo horário com mão-de-obra na operação diurna - martelete ou rompe- dor atlas copco - tex 31</v>
          </cell>
          <cell r="C1241" t="str">
            <v>h</v>
          </cell>
          <cell r="D1241">
            <v>9.42</v>
          </cell>
        </row>
        <row r="1242">
          <cell r="A1242" t="str">
            <v>73331</v>
          </cell>
          <cell r="B1242" t="str">
            <v>Vibrador de imersão motor gás 3,5cv (cp) tubo 48x480mm c/mangote de 5m comp - excl operador</v>
          </cell>
          <cell r="C1242" t="str">
            <v>h</v>
          </cell>
          <cell r="D1242">
            <v>2.74</v>
          </cell>
        </row>
        <row r="1243">
          <cell r="A1243" t="str">
            <v>73332</v>
          </cell>
          <cell r="B1243" t="str">
            <v>Custo horário com manutenção - martelete ou rompedor atlas copco - tex 31</v>
          </cell>
          <cell r="C1243" t="str">
            <v>h</v>
          </cell>
          <cell r="D1243">
            <v>1.79</v>
          </cell>
        </row>
        <row r="1244">
          <cell r="A1244" t="str">
            <v>73335</v>
          </cell>
          <cell r="B1244" t="str">
            <v>Custo horário c/ manutenção - caminhão carroceria MERCEDES BENZ - 1418/48 184 hp</v>
          </cell>
          <cell r="C1244" t="str">
            <v>h</v>
          </cell>
          <cell r="D1244">
            <v>13.01</v>
          </cell>
        </row>
        <row r="1245">
          <cell r="A1245" t="str">
            <v>73336</v>
          </cell>
          <cell r="B1245" t="str">
            <v>Usina mist a frio capac 50t/h (cp) incl equipe de operação</v>
          </cell>
          <cell r="C1245" t="str">
            <v>h</v>
          </cell>
          <cell r="D1245">
            <v>335.87</v>
          </cell>
        </row>
        <row r="1246">
          <cell r="A1246" t="str">
            <v>73337</v>
          </cell>
          <cell r="B1246" t="str">
            <v>Custo horário com depreciação e juros - martelete ou rompedor atlas copco - tex 31</v>
          </cell>
          <cell r="C1246" t="str">
            <v>h</v>
          </cell>
          <cell r="D1246">
            <v>1.35</v>
          </cell>
        </row>
        <row r="1247">
          <cell r="A1247" t="str">
            <v>73339</v>
          </cell>
          <cell r="B1247" t="str">
            <v>Trator de pneus motor diesel 61cv (ci) incl operador</v>
          </cell>
          <cell r="C1247" t="str">
            <v>h</v>
          </cell>
          <cell r="D1247">
            <v>27.51</v>
          </cell>
        </row>
        <row r="1248">
          <cell r="A1248" t="str">
            <v>6259</v>
          </cell>
          <cell r="B1248" t="str">
            <v>Caminhão pipa 6000l toco, 162cv - 7,5t (vu=6anos) (inclui tanque de aço para transporte de água) - custo horário produtivo diurno</v>
          </cell>
          <cell r="C1248" t="str">
            <v>chp</v>
          </cell>
          <cell r="D1248">
            <v>111.35</v>
          </cell>
        </row>
        <row r="1249">
          <cell r="A1249" t="str">
            <v>6260</v>
          </cell>
          <cell r="B1249" t="str">
            <v>Caminhão pipa 6000l toco, 162cv - 7,5t (vu=6anos) (inclui tanque de aço para transporte de água) - custo horário improdutivo diurno</v>
          </cell>
          <cell r="C1249" t="str">
            <v>chi</v>
          </cell>
          <cell r="D1249">
            <v>30.44</v>
          </cell>
        </row>
        <row r="1250">
          <cell r="A1250" t="str">
            <v>74245/001</v>
          </cell>
          <cell r="B1250" t="str">
            <v>Pintura acrílica em piso cimentado duas demãos</v>
          </cell>
          <cell r="C1250" t="str">
            <v>m²</v>
          </cell>
          <cell r="D1250">
            <v>9.67</v>
          </cell>
        </row>
        <row r="1251">
          <cell r="A1251" t="str">
            <v>73675</v>
          </cell>
          <cell r="B1251" t="str">
            <v>Piso de concreto acabamento rústico espessura 7cm com juntas em madeira</v>
          </cell>
          <cell r="C1251" t="str">
            <v>m²</v>
          </cell>
          <cell r="D1251">
            <v>53.77</v>
          </cell>
        </row>
        <row r="1252">
          <cell r="A1252" t="str">
            <v>73676</v>
          </cell>
          <cell r="B1252" t="str">
            <v>Piso cimentado traço 1:3 (cimento e areia) acabamento liso pigmentado espessura 1,5cm com juntas plásticas de dilatação e argamassa em preparo manual</v>
          </cell>
          <cell r="C1252" t="str">
            <v>m²</v>
          </cell>
          <cell r="D1252">
            <v>42.85</v>
          </cell>
        </row>
        <row r="1253">
          <cell r="A1253" t="str">
            <v>73922/001</v>
          </cell>
          <cell r="B1253" t="str">
            <v>Piso cimentado traço 1:3 (cimento e areia) acabamento liso espessura 3 ,5cm, preparo manual da argamassa</v>
          </cell>
          <cell r="C1253" t="str">
            <v>m²</v>
          </cell>
          <cell r="D1253">
            <v>38.409999999999997</v>
          </cell>
        </row>
        <row r="1254">
          <cell r="A1254" t="str">
            <v>73922/002</v>
          </cell>
          <cell r="B1254" t="str">
            <v>Piso cimentado traço 1:4 (cimento e areia) acabamento liso espessura 2 ,5cm preparo manual da argamassa</v>
          </cell>
          <cell r="C1254" t="str">
            <v>m²</v>
          </cell>
          <cell r="D1254">
            <v>33.770000000000003</v>
          </cell>
        </row>
        <row r="1255">
          <cell r="A1255" t="str">
            <v>73922/003</v>
          </cell>
          <cell r="B1255" t="str">
            <v>Piso cimentado traço 1:3 (cimento e areia) acabamento liso espessura 2 ,0cm, preparo manual da argamassa</v>
          </cell>
          <cell r="C1255" t="str">
            <v>m²</v>
          </cell>
          <cell r="D1255">
            <v>32.869999999999997</v>
          </cell>
        </row>
        <row r="1256">
          <cell r="A1256" t="str">
            <v>73922/004</v>
          </cell>
          <cell r="B1256" t="str">
            <v>Piso cimentado traço 1:4 (cimento e areia) acabamento liso espessura 2 ,0cm, preparo manual da argamassa</v>
          </cell>
          <cell r="C1256" t="str">
            <v>m²</v>
          </cell>
          <cell r="D1256">
            <v>32.11</v>
          </cell>
        </row>
        <row r="1257">
          <cell r="A1257" t="str">
            <v>73922/005</v>
          </cell>
          <cell r="B1257" t="str">
            <v>Piso cimentado traço 1:3 (cimento e areia) acabamento liso espessura 3 ,0cm, preparo manual da argamassa</v>
          </cell>
          <cell r="C1257" t="str">
            <v>m²</v>
          </cell>
          <cell r="D1257">
            <v>36.57</v>
          </cell>
        </row>
        <row r="1258">
          <cell r="A1258" t="str">
            <v>73923/001</v>
          </cell>
          <cell r="B1258" t="str">
            <v>Piso cimentado traço 1:4 (cimento e areia) acabamento rústico espessura 2cm, argamassa com preparo manual</v>
          </cell>
          <cell r="C1258" t="str">
            <v>m²</v>
          </cell>
          <cell r="D1258">
            <v>28.29</v>
          </cell>
        </row>
        <row r="1259">
          <cell r="A1259" t="str">
            <v>73923/002</v>
          </cell>
          <cell r="B1259" t="str">
            <v>Piso cimentado traço 1:4 (cimento e areia), com acabamento rústico espessura 3cm, preparo manual</v>
          </cell>
          <cell r="C1259" t="str">
            <v>m²</v>
          </cell>
          <cell r="D1259">
            <v>44.1</v>
          </cell>
        </row>
        <row r="1260">
          <cell r="A1260" t="str">
            <v>73923/003</v>
          </cell>
          <cell r="B1260" t="str">
            <v>Piso cimentado traço 1:3 (cimento e areia), com acabamento rústico e frisado espessura 2cm, preparo manual</v>
          </cell>
          <cell r="C1260" t="str">
            <v>m²</v>
          </cell>
          <cell r="D1260">
            <v>32.869999999999997</v>
          </cell>
        </row>
        <row r="1261">
          <cell r="A1261" t="str">
            <v>73974/001</v>
          </cell>
          <cell r="B1261" t="str">
            <v>Piso cimentado traço 1:3 (cimento e areia) acabamento rústico espessura 2cm, preparo mecânico da argamassa</v>
          </cell>
          <cell r="C1261" t="str">
            <v>m²</v>
          </cell>
          <cell r="D1261">
            <v>27.93</v>
          </cell>
        </row>
        <row r="1262">
          <cell r="A1262" t="str">
            <v>73991/001</v>
          </cell>
          <cell r="B1262" t="str">
            <v>Piso cimentado traço 1:4 (cimento e areia) com acabamento liso espessura 1,5cm, preparo manual da argamassa incluso aditivo impermeabilizante</v>
          </cell>
          <cell r="C1262" t="str">
            <v>m²</v>
          </cell>
          <cell r="D1262">
            <v>31.81</v>
          </cell>
        </row>
        <row r="1263">
          <cell r="A1263" t="str">
            <v>73991/002</v>
          </cell>
          <cell r="B1263" t="str">
            <v>Piso cimentado traço 1:3 (cimento e areia) com acabamento liso espessura 1,5cm preparo manual da argamassa</v>
          </cell>
          <cell r="C1263" t="str">
            <v>m²</v>
          </cell>
          <cell r="D1263">
            <v>31.03</v>
          </cell>
        </row>
        <row r="1264">
          <cell r="A1264" t="str">
            <v>73991/003</v>
          </cell>
          <cell r="B1264" t="str">
            <v>Piso cimentado traço 1:3 (cimento e areia) com acabamento liso espessura 3cm preparo mecânico argamassa incluso aditivo impermeabilizante</v>
          </cell>
          <cell r="C1264" t="str">
            <v>m²</v>
          </cell>
          <cell r="D1264">
            <v>37.46</v>
          </cell>
        </row>
        <row r="1265">
          <cell r="A1265" t="str">
            <v>73991/004</v>
          </cell>
          <cell r="B1265" t="str">
            <v>Piso cimentado traço 1:3 (cimento e areia) com acabamento liso espessura 1,5cm, preparo manual da argamassa incluso aditivo impermeabilizante</v>
          </cell>
          <cell r="C1265" t="str">
            <v>m²</v>
          </cell>
          <cell r="D1265">
            <v>32.31</v>
          </cell>
        </row>
        <row r="1266">
          <cell r="A1266" t="str">
            <v>74079/001</v>
          </cell>
          <cell r="B1266" t="str">
            <v>Piso cimentado traço 1:4 (cimento e areia) com acabamento liso espessura 2,0cm com juntas plásticas de dilatação e preparo manual da argamassa</v>
          </cell>
          <cell r="C1266" t="str">
            <v>m²</v>
          </cell>
          <cell r="D1266">
            <v>44.05</v>
          </cell>
        </row>
        <row r="1267">
          <cell r="A1267" t="str">
            <v>74079/002</v>
          </cell>
          <cell r="B1267" t="str">
            <v>Piso cimentado traço 1:3 (cimento e areia) acabamento liso espessura 2 cm com junta batida e preparo manual da argamassa</v>
          </cell>
          <cell r="C1267" t="str">
            <v>m²</v>
          </cell>
          <cell r="D1267">
            <v>41.8</v>
          </cell>
        </row>
        <row r="1268">
          <cell r="A1268" t="str">
            <v>72191</v>
          </cell>
          <cell r="B1268" t="str">
            <v>Recolocação de tacos de madeira com reaproveitamento de material e assentamento com argamassa 1:4 (cimento e areia)</v>
          </cell>
          <cell r="C1268" t="str">
            <v>m²</v>
          </cell>
          <cell r="D1268">
            <v>56.88</v>
          </cell>
        </row>
        <row r="1269">
          <cell r="A1269" t="str">
            <v>72192</v>
          </cell>
          <cell r="B1269" t="str">
            <v>Recolocação de piso de tábuas de madeira, considerando reaproveitamento do material</v>
          </cell>
          <cell r="C1269" t="str">
            <v>m²</v>
          </cell>
          <cell r="D1269">
            <v>14.75</v>
          </cell>
        </row>
        <row r="1270">
          <cell r="A1270" t="str">
            <v>72193</v>
          </cell>
          <cell r="B1270" t="str">
            <v>Recolocação de piso de tábuas de madeira, considerando reaproveitamento do material</v>
          </cell>
          <cell r="C1270" t="str">
            <v>m²</v>
          </cell>
          <cell r="D1270">
            <v>40.1</v>
          </cell>
        </row>
        <row r="1271">
          <cell r="A1271" t="str">
            <v>73655</v>
          </cell>
          <cell r="B1271" t="str">
            <v>Piso em tábua corrida de madeira espessura 2,5cm fixado em peças de madeira e assentado em argamassa traço 1:4 (cimento/areia)</v>
          </cell>
          <cell r="C1271" t="str">
            <v>m²</v>
          </cell>
          <cell r="D1271">
            <v>107.62</v>
          </cell>
        </row>
        <row r="1272">
          <cell r="A1272" t="str">
            <v>73734/001</v>
          </cell>
          <cell r="B1272" t="str">
            <v>Piso em taco de madeira 7x21cm, assentado com argamassa traço 1:4 (cimento e areia média)</v>
          </cell>
          <cell r="C1272" t="str">
            <v>m²</v>
          </cell>
          <cell r="D1272">
            <v>118.97</v>
          </cell>
        </row>
        <row r="1273">
          <cell r="A1273" t="str">
            <v>73743/001</v>
          </cell>
          <cell r="B1273" t="str">
            <v>Piso em pedra são tomé assentado sobre argamassa 1:3 (cimento e areia) rejuntado com cimento branco</v>
          </cell>
          <cell r="C1273" t="str">
            <v>m²</v>
          </cell>
          <cell r="D1273">
            <v>240.07</v>
          </cell>
        </row>
        <row r="1274">
          <cell r="A1274" t="str">
            <v>73818/001</v>
          </cell>
          <cell r="B1274" t="str">
            <v>Pavimentação em pedrisco, espessura 5cm</v>
          </cell>
          <cell r="C1274" t="str">
            <v>m²</v>
          </cell>
          <cell r="D1274">
            <v>5.78</v>
          </cell>
        </row>
        <row r="1275">
          <cell r="A1275" t="str">
            <v>73921/001</v>
          </cell>
          <cell r="B1275" t="str">
            <v>Piso em pedra portuguesa assentado sobre base de saibro, rejuntado com cimento branco</v>
          </cell>
          <cell r="C1275" t="str">
            <v>m²</v>
          </cell>
          <cell r="D1275">
            <v>173.22</v>
          </cell>
        </row>
        <row r="1276">
          <cell r="A1276" t="str">
            <v>73921/002</v>
          </cell>
          <cell r="B1276" t="str">
            <v>Piso em pedra ardósia assentado sobre argamassa colante rejuntado com cimento comum</v>
          </cell>
          <cell r="C1276" t="str">
            <v>m²</v>
          </cell>
          <cell r="D1276">
            <v>49.36</v>
          </cell>
        </row>
        <row r="1277">
          <cell r="A1277" t="str">
            <v>73957/001</v>
          </cell>
          <cell r="B1277" t="str">
            <v>Recomposição de piso em pedra portuguesa, assentada sobre argamassa traço 1:5 (cimento e saibro), rejuntado com cimento comum, com aproveitamento da pedra</v>
          </cell>
          <cell r="C1277" t="str">
            <v>m²</v>
          </cell>
          <cell r="D1277">
            <v>42.47</v>
          </cell>
        </row>
        <row r="1278">
          <cell r="A1278" t="str">
            <v>74235/001</v>
          </cell>
          <cell r="B1278" t="str">
            <v>Piso em pedra portuguesa assentado sobre argamassa traço 1:5 (cimento e saibro), rejuntado com cimento comum</v>
          </cell>
          <cell r="C1278" t="str">
            <v>m²</v>
          </cell>
          <cell r="D1278">
            <v>175.73</v>
          </cell>
        </row>
        <row r="1279">
          <cell r="A1279" t="str">
            <v>72185</v>
          </cell>
          <cell r="B1279" t="str">
            <v>Piso vinílico semiflexível padrão liso, espessura 2mm, fixado com cola</v>
          </cell>
          <cell r="C1279" t="str">
            <v>m²</v>
          </cell>
          <cell r="D1279">
            <v>65.89</v>
          </cell>
        </row>
        <row r="1280">
          <cell r="A1280" t="str">
            <v>72186</v>
          </cell>
          <cell r="B1280" t="str">
            <v>Piso vinílico semiflexível padrão liso, espessura 3,2mm, fixado com cola</v>
          </cell>
          <cell r="C1280" t="str">
            <v>m²</v>
          </cell>
          <cell r="D1280">
            <v>79.569999999999993</v>
          </cell>
        </row>
        <row r="1281">
          <cell r="A1281" t="str">
            <v>72187</v>
          </cell>
          <cell r="B1281" t="str">
            <v>Piso de borracha frisado, espessura 7mm, assentado com argamassa traço 1:3 (cimento e areia)</v>
          </cell>
          <cell r="C1281" t="str">
            <v>m²</v>
          </cell>
          <cell r="D1281">
            <v>108.9</v>
          </cell>
        </row>
        <row r="1282">
          <cell r="A1282" t="str">
            <v>72188</v>
          </cell>
          <cell r="B1282" t="str">
            <v>Piso de borracha pastilhado, espessura 7mm, assentado com argamassa traço 1:3 (cimento e areia)</v>
          </cell>
          <cell r="C1282" t="str">
            <v>m²</v>
          </cell>
          <cell r="D1282">
            <v>108.9</v>
          </cell>
        </row>
        <row r="1283">
          <cell r="A1283" t="str">
            <v>73876/001</v>
          </cell>
          <cell r="B1283" t="str">
            <v>Piso de borracha pastilhado, espessura 7mm, fixado com cola</v>
          </cell>
          <cell r="C1283" t="str">
            <v>m²</v>
          </cell>
          <cell r="D1283">
            <v>102.34</v>
          </cell>
        </row>
        <row r="1284">
          <cell r="A1284" t="str">
            <v>72136</v>
          </cell>
          <cell r="B1284" t="str">
            <v>Piso industrial alta resistencia espessura 8mm, incluso juntas de dila tacao plasticas e polimento mecanizado</v>
          </cell>
          <cell r="C1284" t="str">
            <v>m²</v>
          </cell>
          <cell r="D1284">
            <v>67.260000000000005</v>
          </cell>
        </row>
        <row r="1285">
          <cell r="A1285" t="str">
            <v>72137</v>
          </cell>
          <cell r="B1285" t="str">
            <v>Piso industrial alta resistencia espessura 12mm, incluso juntas de dil atacao plasticas e polimento mecanizado</v>
          </cell>
          <cell r="C1285" t="str">
            <v>m²</v>
          </cell>
          <cell r="D1285">
            <v>80.23</v>
          </cell>
        </row>
        <row r="1286">
          <cell r="A1286" t="str">
            <v>72815</v>
          </cell>
          <cell r="B1286" t="str">
            <v>Aplicação de tinta a base de epóxi sobre piso</v>
          </cell>
          <cell r="C1286" t="str">
            <v>m²</v>
          </cell>
          <cell r="D1286">
            <v>34.14</v>
          </cell>
        </row>
        <row r="1287">
          <cell r="A1287" t="str">
            <v>72138</v>
          </cell>
          <cell r="B1287" t="str">
            <v>Piso em granito branco 50x50cm levigado espessura 2cm, assentado com argamassa colante dupla colagem, com rejuntamento em cimento branco</v>
          </cell>
          <cell r="C1287" t="str">
            <v>m²</v>
          </cell>
          <cell r="D1287">
            <v>345.14</v>
          </cell>
        </row>
        <row r="1288">
          <cell r="A1288" t="str">
            <v>73340</v>
          </cell>
          <cell r="B1288" t="str">
            <v>Custo horário c/ materiais na operação - caminhão carroceria MERCEDES BENZ - 1418/48 hp</v>
          </cell>
          <cell r="C1288" t="str">
            <v>h</v>
          </cell>
          <cell r="D1288">
            <v>66.77</v>
          </cell>
        </row>
        <row r="1289">
          <cell r="A1289" t="str">
            <v>73343</v>
          </cell>
          <cell r="B1289" t="str">
            <v>Vibrador de imersão motor gás 3,5cv tubo de 48x480mm (ci) c/mangote de 5m comp -excl operador</v>
          </cell>
          <cell r="C1289" t="str">
            <v>h</v>
          </cell>
          <cell r="D1289">
            <v>0.42</v>
          </cell>
        </row>
        <row r="1290">
          <cell r="A1290" t="str">
            <v>73353</v>
          </cell>
          <cell r="B1290" t="str">
            <v>Compactador de pneus auto-propulsor diesel 76hp c/7 pneus-ci- peso 5,5/20t incl operador</v>
          </cell>
          <cell r="C1290" t="str">
            <v>h</v>
          </cell>
          <cell r="D1290">
            <v>53.6</v>
          </cell>
        </row>
        <row r="1291">
          <cell r="A1291" t="str">
            <v>73354</v>
          </cell>
          <cell r="B1291" t="str">
            <v>Maquina de juntas gás 8,25cv part manual (ci) incl operador</v>
          </cell>
          <cell r="C1291" t="str">
            <v>h</v>
          </cell>
          <cell r="D1291">
            <v>19.059999999999999</v>
          </cell>
        </row>
        <row r="1292">
          <cell r="A1292" t="str">
            <v>73361</v>
          </cell>
          <cell r="B1292" t="str">
            <v>Concreto ciclópico fck=10mpa 30% pedra de mão inclusive lançamento</v>
          </cell>
          <cell r="C1292" t="str">
            <v>m³</v>
          </cell>
          <cell r="D1292">
            <v>316</v>
          </cell>
        </row>
        <row r="1293">
          <cell r="A1293" t="str">
            <v>73367</v>
          </cell>
          <cell r="B1293" t="str">
            <v>Rompedor pneumático 32,6kg consumo ar 38,8l (ci) s/operador ponteira e mangueira - frequência de impactos 1110 imp/min</v>
          </cell>
          <cell r="C1293" t="str">
            <v>h</v>
          </cell>
          <cell r="D1293">
            <v>1.43</v>
          </cell>
        </row>
        <row r="1294">
          <cell r="A1294" t="str">
            <v>74021/001</v>
          </cell>
          <cell r="B1294" t="str">
            <v>Ensaios de terraplenagem - corpo do atérro</v>
          </cell>
          <cell r="C1294" t="str">
            <v>m³</v>
          </cell>
          <cell r="D1294">
            <v>0.39</v>
          </cell>
        </row>
        <row r="1295">
          <cell r="A1295" t="str">
            <v>74021/002</v>
          </cell>
          <cell r="B1295" t="str">
            <v>Ensaio de terraplenagem - camada final do atérro</v>
          </cell>
          <cell r="C1295" t="str">
            <v>m³</v>
          </cell>
          <cell r="D1295">
            <v>1.23</v>
          </cell>
        </row>
        <row r="1296">
          <cell r="A1296" t="str">
            <v>74021/003</v>
          </cell>
          <cell r="B1296" t="str">
            <v>Ensaios de regularização do subleito</v>
          </cell>
          <cell r="C1296" t="str">
            <v>m²</v>
          </cell>
          <cell r="D1296">
            <v>0.57999999999999996</v>
          </cell>
        </row>
        <row r="1297">
          <cell r="A1297" t="str">
            <v>74021/004</v>
          </cell>
          <cell r="B1297" t="str">
            <v>Ensaios de reforco do subleito</v>
          </cell>
          <cell r="C1297" t="str">
            <v>m³</v>
          </cell>
          <cell r="D1297">
            <v>1.03</v>
          </cell>
        </row>
        <row r="1298">
          <cell r="A1298" t="str">
            <v>74021/005</v>
          </cell>
          <cell r="B1298" t="str">
            <v>Ensaios de sub base de solo melhorado com cimento</v>
          </cell>
          <cell r="C1298" t="str">
            <v>m³</v>
          </cell>
          <cell r="D1298">
            <v>1.03</v>
          </cell>
        </row>
        <row r="1299">
          <cell r="A1299" t="str">
            <v>74021/006</v>
          </cell>
          <cell r="B1299" t="str">
            <v>Ensaios de base estabilizada granulometricamente</v>
          </cell>
          <cell r="C1299" t="str">
            <v>m³</v>
          </cell>
          <cell r="D1299">
            <v>1.1100000000000001</v>
          </cell>
        </row>
        <row r="1300">
          <cell r="A1300" t="str">
            <v>74021/007</v>
          </cell>
          <cell r="B1300" t="str">
            <v>Ensaio de base de solo melhorado com cimento</v>
          </cell>
          <cell r="C1300" t="str">
            <v>m³</v>
          </cell>
          <cell r="D1300">
            <v>1.03</v>
          </cell>
        </row>
        <row r="1301">
          <cell r="A1301" t="str">
            <v>74021/008</v>
          </cell>
          <cell r="B1301" t="str">
            <v>Ensaios de base de solo cimento</v>
          </cell>
          <cell r="C1301" t="str">
            <v>m³</v>
          </cell>
          <cell r="D1301">
            <v>1.1299999999999999</v>
          </cell>
        </row>
        <row r="1302">
          <cell r="A1302" t="str">
            <v>74022/001</v>
          </cell>
          <cell r="B1302" t="str">
            <v>Ensaio de penetração - material betuminoso</v>
          </cell>
          <cell r="C1302" t="str">
            <v>un</v>
          </cell>
          <cell r="D1302">
            <v>87.89</v>
          </cell>
        </row>
        <row r="1303">
          <cell r="A1303" t="str">
            <v>74022/002</v>
          </cell>
          <cell r="B1303" t="str">
            <v>Ensaio de viscosidade saybolt - furol - material betuminoso</v>
          </cell>
          <cell r="C1303" t="str">
            <v>un</v>
          </cell>
          <cell r="D1303">
            <v>113.74</v>
          </cell>
        </row>
        <row r="1304">
          <cell r="A1304" t="str">
            <v>74022/003</v>
          </cell>
          <cell r="B1304" t="str">
            <v>Ensaio de determinação da peneiração - emulsão asfáltica</v>
          </cell>
          <cell r="C1304" t="str">
            <v>un</v>
          </cell>
          <cell r="D1304">
            <v>103.4</v>
          </cell>
        </row>
        <row r="1305">
          <cell r="A1305" t="str">
            <v>74022/004</v>
          </cell>
          <cell r="B1305" t="str">
            <v>Ensaio de determinação da sedimentação - emulsão asfáltica</v>
          </cell>
          <cell r="C1305" t="str">
            <v>un</v>
          </cell>
          <cell r="D1305">
            <v>113.74</v>
          </cell>
        </row>
        <row r="1306">
          <cell r="A1306" t="str">
            <v>74022/005</v>
          </cell>
          <cell r="B1306" t="str">
            <v>Ensaio de determinação do teor de betume - cimento asfáltico de petróleo</v>
          </cell>
          <cell r="C1306" t="str">
            <v>un</v>
          </cell>
          <cell r="D1306">
            <v>90.47</v>
          </cell>
        </row>
        <row r="1307">
          <cell r="A1307" t="str">
            <v>74022/006</v>
          </cell>
          <cell r="B1307" t="str">
            <v>Ensaio de granulometria por peneiramento - solos</v>
          </cell>
          <cell r="C1307" t="str">
            <v>un</v>
          </cell>
          <cell r="D1307">
            <v>82.72</v>
          </cell>
        </row>
        <row r="1308">
          <cell r="A1308" t="str">
            <v>74022/007</v>
          </cell>
          <cell r="B1308" t="str">
            <v>Ensaio de granulometria por peneiramento e sedimentação - solos</v>
          </cell>
          <cell r="C1308" t="str">
            <v>un</v>
          </cell>
          <cell r="D1308">
            <v>98.23</v>
          </cell>
        </row>
        <row r="1309">
          <cell r="A1309" t="str">
            <v>74022/008</v>
          </cell>
          <cell r="B1309" t="str">
            <v>Ensaio de limite de liquidez - solos</v>
          </cell>
          <cell r="C1309" t="str">
            <v>un</v>
          </cell>
          <cell r="D1309">
            <v>51.7</v>
          </cell>
        </row>
        <row r="1310">
          <cell r="A1310" t="str">
            <v>74022/009</v>
          </cell>
          <cell r="B1310" t="str">
            <v>Ensaio de limite de plasticidade - solos</v>
          </cell>
          <cell r="C1310" t="str">
            <v>un</v>
          </cell>
          <cell r="D1310">
            <v>46.53</v>
          </cell>
        </row>
        <row r="1311">
          <cell r="A1311" t="str">
            <v>74022/010</v>
          </cell>
          <cell r="B1311" t="str">
            <v>Ensaio de compactação - amostras não trabalhadas - energia normal - solos</v>
          </cell>
          <cell r="C1311" t="str">
            <v>un</v>
          </cell>
          <cell r="D1311">
            <v>98.23</v>
          </cell>
        </row>
        <row r="1312">
          <cell r="A1312" t="str">
            <v>74022/011</v>
          </cell>
          <cell r="B1312" t="str">
            <v>Ensaio de compactação - amostras não trabalhadas - energia intermediária - solos</v>
          </cell>
          <cell r="C1312" t="str">
            <v>un</v>
          </cell>
          <cell r="D1312">
            <v>149.93</v>
          </cell>
        </row>
        <row r="1313">
          <cell r="A1313" t="str">
            <v>74022/012</v>
          </cell>
          <cell r="B1313" t="str">
            <v>Ensaio de compactação - amostras não trabalhadas - energia modificada - solos</v>
          </cell>
          <cell r="C1313" t="str">
            <v>un</v>
          </cell>
          <cell r="D1313">
            <v>196.46</v>
          </cell>
        </row>
        <row r="1314">
          <cell r="A1314" t="str">
            <v>74022/013</v>
          </cell>
          <cell r="B1314" t="str">
            <v>Ensaio de compactação - amostras trabalhadas - solos</v>
          </cell>
          <cell r="C1314" t="str">
            <v>un</v>
          </cell>
          <cell r="D1314">
            <v>103.4</v>
          </cell>
        </row>
        <row r="1315">
          <cell r="A1315" t="str">
            <v>74022/014</v>
          </cell>
          <cell r="B1315" t="str">
            <v>Ensaio de massa específica - in situ - método frasco de areia - solos</v>
          </cell>
          <cell r="C1315" t="str">
            <v>un</v>
          </cell>
          <cell r="D1315">
            <v>36.19</v>
          </cell>
        </row>
        <row r="1316">
          <cell r="A1316" t="str">
            <v>74022/015</v>
          </cell>
          <cell r="B1316" t="str">
            <v>Ensaio de massa específica - in situ - método balão de borracha - solos</v>
          </cell>
          <cell r="C1316" t="str">
            <v>un</v>
          </cell>
          <cell r="D1316">
            <v>41.36</v>
          </cell>
        </row>
        <row r="1317">
          <cell r="A1317" t="str">
            <v>74022/016</v>
          </cell>
          <cell r="B1317" t="str">
            <v>Ensaio de densidade real - solos</v>
          </cell>
          <cell r="C1317" t="str">
            <v>un</v>
          </cell>
          <cell r="D1317">
            <v>46.53</v>
          </cell>
        </row>
        <row r="1318">
          <cell r="A1318" t="str">
            <v>74022/017</v>
          </cell>
          <cell r="B1318" t="str">
            <v>Ensaio de abrasao los angeles - agregados</v>
          </cell>
          <cell r="C1318" t="str">
            <v>un</v>
          </cell>
          <cell r="D1318">
            <v>217.14</v>
          </cell>
        </row>
        <row r="1319">
          <cell r="A1319" t="str">
            <v>74022/018</v>
          </cell>
          <cell r="B1319" t="str">
            <v>Ensaio de massa específica - in situ - emprego do óleo - solos</v>
          </cell>
          <cell r="C1319" t="str">
            <v>un</v>
          </cell>
          <cell r="D1319">
            <v>56.87</v>
          </cell>
        </row>
        <row r="1320">
          <cell r="A1320" t="str">
            <v>74022/019</v>
          </cell>
          <cell r="B1320" t="str">
            <v>Ensaio de índice de suporte califórnia - amostras não trabalhadas - energia normal - solos</v>
          </cell>
          <cell r="C1320" t="str">
            <v>un</v>
          </cell>
          <cell r="D1320">
            <v>118.91</v>
          </cell>
        </row>
        <row r="1321">
          <cell r="A1321" t="str">
            <v>74022/020</v>
          </cell>
          <cell r="B1321" t="str">
            <v>Ensaio de índice de suporte califórnia - amostras não trabalhadas - energia intermediária - solos</v>
          </cell>
          <cell r="C1321" t="str">
            <v>un</v>
          </cell>
          <cell r="D1321">
            <v>134.41999999999999</v>
          </cell>
        </row>
        <row r="1322">
          <cell r="A1322" t="str">
            <v>74022/021</v>
          </cell>
          <cell r="B1322" t="str">
            <v>Ensaio de índice de suporte califórnia - amostras não trabalhadas - energia modificada - solos</v>
          </cell>
          <cell r="C1322" t="str">
            <v>un</v>
          </cell>
          <cell r="D1322">
            <v>144.76</v>
          </cell>
        </row>
        <row r="1323">
          <cell r="A1323" t="str">
            <v>74022/022</v>
          </cell>
          <cell r="B1323" t="str">
            <v>Ensaio de teor de umidade - método expedito do álcool - solos</v>
          </cell>
          <cell r="C1323" t="str">
            <v>un</v>
          </cell>
          <cell r="D1323">
            <v>31.02</v>
          </cell>
        </row>
        <row r="1324">
          <cell r="A1324" t="str">
            <v>74022/023</v>
          </cell>
          <cell r="B1324" t="str">
            <v>Ensaio de teor de umidade - processo speedy - solos e agregados miudos</v>
          </cell>
          <cell r="C1324" t="str">
            <v>un</v>
          </cell>
          <cell r="D1324">
            <v>31.02</v>
          </cell>
        </row>
        <row r="1325">
          <cell r="A1325" t="str">
            <v>74022/024</v>
          </cell>
          <cell r="B1325" t="str">
            <v>Ensaio de teor de umidade - em laboratorio - solos</v>
          </cell>
          <cell r="C1325" t="str">
            <v>un</v>
          </cell>
          <cell r="D1325">
            <v>41.36</v>
          </cell>
        </row>
        <row r="1326">
          <cell r="A1326" t="str">
            <v>73798/003</v>
          </cell>
          <cell r="B1326" t="str">
            <v>Duto espiral flexível singelo pead d=75mm(3") revestido com pvc com fio guia de aço galvanizado, lançado direto no solo, incl conexões</v>
          </cell>
          <cell r="C1326" t="str">
            <v>m</v>
          </cell>
          <cell r="D1326">
            <v>35.46</v>
          </cell>
        </row>
        <row r="1327">
          <cell r="A1327" t="str">
            <v>72259</v>
          </cell>
          <cell r="B1327" t="str">
            <v>Terminal ou conector de pressão - para cabo 10mm2 - fornecimento e instalação</v>
          </cell>
          <cell r="C1327" t="str">
            <v>un</v>
          </cell>
          <cell r="D1327">
            <v>10.36</v>
          </cell>
        </row>
        <row r="1328">
          <cell r="A1328" t="str">
            <v>72260</v>
          </cell>
          <cell r="B1328" t="str">
            <v>Terminal ou conector de pressão - para cabo 16mm2 - fornecimento e instalação</v>
          </cell>
          <cell r="C1328" t="str">
            <v>un</v>
          </cell>
          <cell r="D1328">
            <v>10.31</v>
          </cell>
        </row>
        <row r="1329">
          <cell r="A1329" t="str">
            <v>72261</v>
          </cell>
          <cell r="B1329" t="str">
            <v>Terminal ou conector de pressão - para cabo 25mm2 - fornecimento e instalação</v>
          </cell>
          <cell r="C1329" t="str">
            <v>un</v>
          </cell>
          <cell r="D1329">
            <v>11.02</v>
          </cell>
        </row>
        <row r="1330">
          <cell r="A1330" t="str">
            <v>72262</v>
          </cell>
          <cell r="B1330" t="str">
            <v>Terminal ou conector de pressão - para cabo 35mm2 - fornecimento e instalação</v>
          </cell>
          <cell r="C1330" t="str">
            <v>un</v>
          </cell>
          <cell r="D1330">
            <v>11.02</v>
          </cell>
        </row>
        <row r="1331">
          <cell r="A1331" t="str">
            <v>72263</v>
          </cell>
          <cell r="B1331" t="str">
            <v>Terminal ou conector de pressão - para cabo 50mm2 - fornecimento e instalação</v>
          </cell>
          <cell r="C1331" t="str">
            <v>un</v>
          </cell>
          <cell r="D1331">
            <v>14.82</v>
          </cell>
        </row>
        <row r="1332">
          <cell r="A1332" t="str">
            <v>72264</v>
          </cell>
          <cell r="B1332" t="str">
            <v>Terminal ou conector de pressão - para cabo 70mm2 - fornecimento e instalação</v>
          </cell>
          <cell r="C1332" t="str">
            <v>un</v>
          </cell>
          <cell r="D1332">
            <v>14.95</v>
          </cell>
        </row>
        <row r="1333">
          <cell r="A1333" t="str">
            <v>72265</v>
          </cell>
          <cell r="B1333" t="str">
            <v>Terminal ou conector de pressão - para cabo 95mm2 - fornecimento e instalação</v>
          </cell>
          <cell r="C1333" t="str">
            <v>un</v>
          </cell>
          <cell r="D1333">
            <v>18.34</v>
          </cell>
        </row>
        <row r="1334">
          <cell r="A1334" t="str">
            <v>72266</v>
          </cell>
          <cell r="B1334" t="str">
            <v>Terminal ou conector de pressão - para cabo 120mm2 - fornecimento e instalação</v>
          </cell>
          <cell r="C1334" t="str">
            <v>un</v>
          </cell>
          <cell r="D1334">
            <v>24.75</v>
          </cell>
        </row>
        <row r="1335">
          <cell r="A1335" t="str">
            <v>72267</v>
          </cell>
          <cell r="B1335" t="str">
            <v>Terminal ou conector de pressão - para cabo 150mm2 - fornecimento e instalação</v>
          </cell>
          <cell r="C1335" t="str">
            <v>un</v>
          </cell>
          <cell r="D1335">
            <v>24.99</v>
          </cell>
        </row>
        <row r="1336">
          <cell r="A1336" t="str">
            <v>72268</v>
          </cell>
          <cell r="B1336" t="str">
            <v>Terminal ou conector de pressão - para cabo 185mm2 - fornecimento e instalação</v>
          </cell>
          <cell r="C1336" t="str">
            <v>un</v>
          </cell>
          <cell r="D1336">
            <v>26.1</v>
          </cell>
        </row>
        <row r="1337">
          <cell r="A1337" t="str">
            <v>72269</v>
          </cell>
          <cell r="B1337" t="str">
            <v>Terminal ou conector de pressão - para cabo 240mm2 - fornecimento e instalação</v>
          </cell>
          <cell r="C1337" t="str">
            <v>un</v>
          </cell>
          <cell r="D1337">
            <v>30.24</v>
          </cell>
        </row>
        <row r="1338">
          <cell r="A1338" t="str">
            <v>72270</v>
          </cell>
          <cell r="B1338" t="str">
            <v>Terminal ou conector de pressão - para cabo 300mm2 - fornecimento e instalação</v>
          </cell>
          <cell r="C1338" t="str">
            <v>un</v>
          </cell>
          <cell r="D1338">
            <v>38.03</v>
          </cell>
        </row>
        <row r="1339">
          <cell r="A1339" t="str">
            <v>72271</v>
          </cell>
          <cell r="B1339" t="str">
            <v>Conector parafuso fendido split-bolt - para cabo de 16mm2 - fornecimento e instalação</v>
          </cell>
          <cell r="C1339" t="str">
            <v>un</v>
          </cell>
          <cell r="D1339">
            <v>8.75</v>
          </cell>
        </row>
        <row r="1340">
          <cell r="A1340" t="str">
            <v>72272</v>
          </cell>
          <cell r="B1340" t="str">
            <v>Conector parafuso fendido split-bolt - para cabo de 35mm2 - fornecimento e instalação</v>
          </cell>
          <cell r="C1340" t="str">
            <v>un</v>
          </cell>
          <cell r="D1340">
            <v>9.86</v>
          </cell>
        </row>
        <row r="1341">
          <cell r="A1341" t="str">
            <v>74022/025</v>
          </cell>
          <cell r="B1341" t="str">
            <v>Ensaio de ponto de fulgor - material betuminoso</v>
          </cell>
          <cell r="C1341" t="str">
            <v>un</v>
          </cell>
          <cell r="D1341">
            <v>82.72</v>
          </cell>
        </row>
        <row r="1342">
          <cell r="A1342" t="str">
            <v>74022/026</v>
          </cell>
          <cell r="B1342" t="str">
            <v>Ensaio de destilacao - asfalto diluido</v>
          </cell>
          <cell r="C1342" t="str">
            <v>un</v>
          </cell>
          <cell r="D1342">
            <v>134.41999999999999</v>
          </cell>
        </row>
        <row r="1343">
          <cell r="A1343" t="str">
            <v>74022/027</v>
          </cell>
          <cell r="B1343" t="str">
            <v>Ensaio de controle de taxa de Aplicação de ligante betuminoso</v>
          </cell>
          <cell r="C1343" t="str">
            <v>un</v>
          </cell>
          <cell r="D1343">
            <v>36.19</v>
          </cell>
        </row>
        <row r="1344">
          <cell r="A1344" t="str">
            <v>74022/028</v>
          </cell>
          <cell r="B1344" t="str">
            <v>Ensaio de susceptibilidade térmica - índice pfeiffer - material asfáltico</v>
          </cell>
          <cell r="C1344" t="str">
            <v>un</v>
          </cell>
          <cell r="D1344">
            <v>129.25</v>
          </cell>
        </row>
        <row r="1345">
          <cell r="A1345" t="str">
            <v>74022/029</v>
          </cell>
          <cell r="B1345" t="str">
            <v>Ensaio de espuma - material asfáltico</v>
          </cell>
          <cell r="C1345" t="str">
            <v>un</v>
          </cell>
          <cell r="D1345">
            <v>93.06</v>
          </cell>
        </row>
        <row r="1346">
          <cell r="A1346" t="str">
            <v>74022/030</v>
          </cell>
          <cell r="B1346" t="str">
            <v>Ensaio de resistência a compressão simples - concreto</v>
          </cell>
          <cell r="C1346" t="str">
            <v>un</v>
          </cell>
          <cell r="D1346">
            <v>93.06</v>
          </cell>
        </row>
        <row r="1347">
          <cell r="A1347" t="str">
            <v>74022/031</v>
          </cell>
          <cell r="B1347" t="str">
            <v>Ensaio de resistência a tração por compressão diametral - concreto</v>
          </cell>
          <cell r="C1347" t="str">
            <v>un</v>
          </cell>
          <cell r="D1347">
            <v>93.06</v>
          </cell>
        </row>
        <row r="1348">
          <cell r="A1348" t="str">
            <v>74022/032</v>
          </cell>
          <cell r="B1348" t="str">
            <v>Ensaio de resistência a tração na flexão de concreto</v>
          </cell>
          <cell r="C1348" t="str">
            <v>un</v>
          </cell>
          <cell r="D1348">
            <v>103.4</v>
          </cell>
        </row>
        <row r="1349">
          <cell r="A1349" t="str">
            <v>74022/033</v>
          </cell>
          <cell r="B1349" t="str">
            <v>Ensaio de resiliencia - solos</v>
          </cell>
          <cell r="C1349" t="str">
            <v>un</v>
          </cell>
          <cell r="D1349">
            <v>666.94</v>
          </cell>
        </row>
        <row r="1350">
          <cell r="A1350" t="str">
            <v>74022/034</v>
          </cell>
          <cell r="B1350" t="str">
            <v>Ensaio de resiliencia - misturas betuminosas</v>
          </cell>
          <cell r="C1350" t="str">
            <v>un</v>
          </cell>
          <cell r="D1350">
            <v>139.59</v>
          </cell>
        </row>
        <row r="1351">
          <cell r="A1351" t="str">
            <v>74022/035</v>
          </cell>
          <cell r="B1351" t="str">
            <v>Ensaio de percentagem de betume - misturas betuminosas</v>
          </cell>
          <cell r="C1351" t="str">
            <v>un</v>
          </cell>
          <cell r="D1351">
            <v>77.55</v>
          </cell>
        </row>
        <row r="1352">
          <cell r="A1352" t="str">
            <v>74022/036</v>
          </cell>
          <cell r="B1352" t="str">
            <v>Ensaio de adesividade - resistência a água - emulsão asfáltica</v>
          </cell>
          <cell r="C1352" t="str">
            <v>un</v>
          </cell>
          <cell r="D1352">
            <v>62.04</v>
          </cell>
        </row>
        <row r="1353">
          <cell r="A1353" t="str">
            <v>74022/037</v>
          </cell>
          <cell r="B1353" t="str">
            <v>Ensaio de adesividade a ligante betuminoso - agregado graudo</v>
          </cell>
          <cell r="C1353" t="str">
            <v>un</v>
          </cell>
          <cell r="D1353">
            <v>51.7</v>
          </cell>
        </row>
        <row r="1354">
          <cell r="A1354" t="str">
            <v>74022/038</v>
          </cell>
          <cell r="B1354" t="str">
            <v>Ensaio de expansibilidade - solos</v>
          </cell>
          <cell r="C1354" t="str">
            <v>un</v>
          </cell>
          <cell r="D1354">
            <v>74.959999999999994</v>
          </cell>
        </row>
        <row r="1355">
          <cell r="A1355" t="str">
            <v>74022/039</v>
          </cell>
          <cell r="B1355" t="str">
            <v>Preparacao de amostras para ensaio de caracterizacao - solos</v>
          </cell>
          <cell r="C1355" t="str">
            <v>un</v>
          </cell>
          <cell r="D1355">
            <v>56.87</v>
          </cell>
        </row>
        <row r="1356">
          <cell r="A1356" t="str">
            <v>74022/040</v>
          </cell>
          <cell r="B1356" t="str">
            <v>Ensaio marshall - mistura betuminosa a quente</v>
          </cell>
          <cell r="C1356" t="str">
            <v>un</v>
          </cell>
          <cell r="D1356">
            <v>180.95</v>
          </cell>
        </row>
        <row r="1357">
          <cell r="A1357" t="str">
            <v>74022/041</v>
          </cell>
          <cell r="B1357" t="str">
            <v>Ensaio de determinação do índice de forma - agregados</v>
          </cell>
          <cell r="C1357" t="str">
            <v>un</v>
          </cell>
          <cell r="D1357">
            <v>51.7</v>
          </cell>
        </row>
        <row r="1358">
          <cell r="A1358" t="str">
            <v>74022/042</v>
          </cell>
          <cell r="B1358" t="str">
            <v>Ensaio de equivalente em areia - solos</v>
          </cell>
          <cell r="C1358" t="str">
            <v>un</v>
          </cell>
          <cell r="D1358">
            <v>46.53</v>
          </cell>
        </row>
        <row r="1359">
          <cell r="A1359" t="str">
            <v>72250</v>
          </cell>
          <cell r="B1359" t="str">
            <v>Cabo de cobre nu 10mm2 - fornecimento e instalação</v>
          </cell>
          <cell r="C1359" t="str">
            <v>m</v>
          </cell>
          <cell r="D1359">
            <v>6.29</v>
          </cell>
        </row>
        <row r="1360">
          <cell r="A1360" t="str">
            <v>72251</v>
          </cell>
          <cell r="B1360" t="str">
            <v>Cabo de cobre nu 16mm2 - fornecimento e instalação</v>
          </cell>
          <cell r="C1360" t="str">
            <v>m</v>
          </cell>
          <cell r="D1360">
            <v>9.24</v>
          </cell>
        </row>
        <row r="1361">
          <cell r="A1361" t="str">
            <v>72252</v>
          </cell>
          <cell r="B1361" t="str">
            <v>Cabo de cobre nu 25mm2 - fornecimento e instalação</v>
          </cell>
          <cell r="C1361" t="str">
            <v>m</v>
          </cell>
          <cell r="D1361">
            <v>13.47</v>
          </cell>
        </row>
        <row r="1362">
          <cell r="A1362" t="str">
            <v>72253</v>
          </cell>
          <cell r="B1362" t="str">
            <v>Cabo de cobre nu 35mm2 - fornecimento e instalação</v>
          </cell>
          <cell r="C1362" t="str">
            <v>m</v>
          </cell>
          <cell r="D1362">
            <v>17.96</v>
          </cell>
        </row>
        <row r="1363">
          <cell r="A1363" t="str">
            <v>72254</v>
          </cell>
          <cell r="B1363" t="str">
            <v>Cabo de cobre nu 50mm2 - fornecimento e instalação</v>
          </cell>
          <cell r="C1363" t="str">
            <v>m</v>
          </cell>
          <cell r="D1363">
            <v>25.47</v>
          </cell>
        </row>
        <row r="1364">
          <cell r="A1364" t="str">
            <v>72255</v>
          </cell>
          <cell r="B1364" t="str">
            <v>Cabo de cobre nu 70mm2 - fornecimento e instalação</v>
          </cell>
          <cell r="C1364" t="str">
            <v>m</v>
          </cell>
          <cell r="D1364">
            <v>33.35</v>
          </cell>
        </row>
        <row r="1365">
          <cell r="A1365" t="str">
            <v>72256</v>
          </cell>
          <cell r="B1365" t="str">
            <v>Cabo de cobre nu 95mm2 - fornecimento e instalação</v>
          </cell>
          <cell r="C1365" t="str">
            <v>m</v>
          </cell>
          <cell r="D1365">
            <v>43.85</v>
          </cell>
        </row>
        <row r="1366">
          <cell r="A1366" t="str">
            <v>72257</v>
          </cell>
          <cell r="B1366" t="str">
            <v>Cabo de cobre nu 120mm2 - fornecimento e instalação</v>
          </cell>
          <cell r="C1366" t="str">
            <v>m</v>
          </cell>
          <cell r="D1366">
            <v>57.14</v>
          </cell>
        </row>
        <row r="1367">
          <cell r="A1367" t="str">
            <v>73688</v>
          </cell>
          <cell r="B1367" t="str">
            <v>Cabo telefônico ctp-apl-50, 30 pares (uso externo) - fornecimento e instalação</v>
          </cell>
          <cell r="C1367" t="str">
            <v>m</v>
          </cell>
          <cell r="D1367">
            <v>18.43</v>
          </cell>
        </row>
        <row r="1368">
          <cell r="A1368" t="str">
            <v>73689</v>
          </cell>
          <cell r="B1368" t="str">
            <v>Cabo telefônico ctp-apl-50, 20 pares (uso externo) - fornecimento e instalação</v>
          </cell>
          <cell r="C1368" t="str">
            <v>m</v>
          </cell>
          <cell r="D1368">
            <v>13.34</v>
          </cell>
        </row>
        <row r="1369">
          <cell r="A1369" t="str">
            <v>73690</v>
          </cell>
          <cell r="B1369" t="str">
            <v>Cabo telefônico ctp-apl-50, 10 pares (uso externo) - fornecimento e instalação</v>
          </cell>
          <cell r="C1369" t="str">
            <v>m</v>
          </cell>
          <cell r="D1369">
            <v>8.31</v>
          </cell>
        </row>
        <row r="1370">
          <cell r="A1370" t="str">
            <v>73861/001</v>
          </cell>
          <cell r="B1370" t="str">
            <v>Condulete 1/2" em liga de alumínio fundido tipo b - fornecimento e instalação</v>
          </cell>
          <cell r="C1370" t="str">
            <v>un</v>
          </cell>
          <cell r="D1370">
            <v>9.06</v>
          </cell>
        </row>
        <row r="1371">
          <cell r="A1371" t="str">
            <v>73861/002</v>
          </cell>
          <cell r="B1371" t="str">
            <v>Condulete 3/4" em liga de alumínio fundido tipo "b" - fornecimento e instalação</v>
          </cell>
          <cell r="C1371" t="str">
            <v>un</v>
          </cell>
          <cell r="D1371">
            <v>9.99</v>
          </cell>
        </row>
        <row r="1372">
          <cell r="A1372" t="str">
            <v>73861/003</v>
          </cell>
          <cell r="B1372" t="str">
            <v>Condulete 1" em liga de alumínio fundido tipo "b" - fornecimento e instalação</v>
          </cell>
          <cell r="C1372" t="str">
            <v>un</v>
          </cell>
          <cell r="D1372">
            <v>12.47</v>
          </cell>
        </row>
        <row r="1373">
          <cell r="A1373" t="str">
            <v>73861/004</v>
          </cell>
          <cell r="B1373" t="str">
            <v>Condulete 1/2" em liga de alumínio fundido tipo "c" - fornecimento e instalação</v>
          </cell>
          <cell r="C1373" t="str">
            <v>un</v>
          </cell>
          <cell r="D1373">
            <v>8.4</v>
          </cell>
        </row>
        <row r="1374">
          <cell r="A1374" t="str">
            <v>73861/005</v>
          </cell>
          <cell r="B1374" t="str">
            <v>Condulete 3/4" em liga de alumínio fundido tipo "c" - fornecimento e instalação</v>
          </cell>
          <cell r="C1374" t="str">
            <v>un</v>
          </cell>
          <cell r="D1374">
            <v>11.12</v>
          </cell>
        </row>
        <row r="1375">
          <cell r="A1375" t="str">
            <v>73861/006</v>
          </cell>
          <cell r="B1375" t="str">
            <v>Condulete 1" em liga de alumínio fundido tipo "c" - fornecimento e instalação</v>
          </cell>
          <cell r="C1375" t="str">
            <v>un</v>
          </cell>
          <cell r="D1375">
            <v>13.7</v>
          </cell>
        </row>
        <row r="1376">
          <cell r="A1376" t="str">
            <v>74159/001</v>
          </cell>
          <cell r="B1376" t="str">
            <v>Soleira em ardósia largura 15cm assentada com argamassa de cimento e areia traço 1:4 rejunte em cimento branco</v>
          </cell>
          <cell r="C1376" t="str">
            <v>m</v>
          </cell>
          <cell r="D1376">
            <v>13.53</v>
          </cell>
        </row>
        <row r="1377">
          <cell r="A1377" t="str">
            <v>74192/001</v>
          </cell>
          <cell r="B1377" t="str">
            <v>Soleira em marmorite largura 15cm sobre argamassa traço 1:4 (cimento e areia)</v>
          </cell>
          <cell r="C1377" t="str">
            <v>m</v>
          </cell>
          <cell r="D1377">
            <v>85.47</v>
          </cell>
        </row>
        <row r="1378">
          <cell r="A1378" t="str">
            <v>74111/001</v>
          </cell>
          <cell r="B1378" t="str">
            <v>Soleira de mármore branco, largura 5cm, espessura 3cm, assentada com argamassa colante</v>
          </cell>
          <cell r="C1378" t="str">
            <v>m</v>
          </cell>
          <cell r="D1378">
            <v>32.049999999999997</v>
          </cell>
        </row>
        <row r="1379">
          <cell r="A1379" t="str">
            <v>72194</v>
          </cell>
          <cell r="B1379" t="str">
            <v>Recolocação de rodapé de madeira e cordão, considerando reaproveitamento do material</v>
          </cell>
          <cell r="C1379" t="str">
            <v>m</v>
          </cell>
          <cell r="D1379">
            <v>3.89</v>
          </cell>
        </row>
        <row r="1380">
          <cell r="A1380" t="str">
            <v>73886/001</v>
          </cell>
          <cell r="B1380" t="str">
            <v>Rodapé em madeira, altura 7cm, fixado em peças de madeira</v>
          </cell>
          <cell r="C1380" t="str">
            <v>m</v>
          </cell>
          <cell r="D1380">
            <v>12.18</v>
          </cell>
        </row>
        <row r="1381">
          <cell r="A1381" t="str">
            <v>40904</v>
          </cell>
          <cell r="B1381" t="str">
            <v>Rodapé em ardósia altura 8cm assentado com argamassa traço 1:2:8 (cimento, cal e areia) rejunte em cimento branco</v>
          </cell>
          <cell r="C1381" t="str">
            <v>ml</v>
          </cell>
          <cell r="D1381">
            <v>19.61</v>
          </cell>
        </row>
        <row r="1382">
          <cell r="A1382" t="str">
            <v>73742/001</v>
          </cell>
          <cell r="B1382" t="str">
            <v>Rodapé em mármore branco assentado com argamassa traço 1:2:8 (cimento, cal e areia) altura 7cm</v>
          </cell>
          <cell r="C1382" t="str">
            <v>m</v>
          </cell>
          <cell r="D1382">
            <v>40.35</v>
          </cell>
        </row>
        <row r="1383">
          <cell r="A1383" t="str">
            <v>73850/001</v>
          </cell>
          <cell r="B1383" t="str">
            <v>Rodapé em marmorite, altura 10cm</v>
          </cell>
          <cell r="C1383" t="str">
            <v>m</v>
          </cell>
          <cell r="D1383">
            <v>18.34</v>
          </cell>
        </row>
        <row r="1384">
          <cell r="A1384" t="str">
            <v>68325</v>
          </cell>
          <cell r="B1384" t="str">
            <v>Piso em concreto 20 mpa preparo mecânico, espessura 7cm, incluso selante elástico a base de poliuretano</v>
          </cell>
          <cell r="C1384" t="str">
            <v>m²</v>
          </cell>
          <cell r="D1384">
            <v>39.82</v>
          </cell>
        </row>
        <row r="1385">
          <cell r="A1385" t="str">
            <v>6538</v>
          </cell>
          <cell r="B1385" t="str">
            <v>Trator de esteiras - d6 - depreciação</v>
          </cell>
          <cell r="C1385" t="str">
            <v>h</v>
          </cell>
          <cell r="D1385">
            <v>67</v>
          </cell>
        </row>
        <row r="1386">
          <cell r="A1386" t="str">
            <v>6539</v>
          </cell>
          <cell r="B1386" t="str">
            <v>Trator de esteiras - d6 - juros</v>
          </cell>
          <cell r="C1386" t="str">
            <v>h</v>
          </cell>
          <cell r="D1386">
            <v>21.37</v>
          </cell>
        </row>
        <row r="1387">
          <cell r="A1387" t="str">
            <v>6540</v>
          </cell>
          <cell r="B1387" t="str">
            <v>Trator de esteiras - d6 - manutenção</v>
          </cell>
          <cell r="C1387" t="str">
            <v>h</v>
          </cell>
          <cell r="D1387">
            <v>67</v>
          </cell>
        </row>
        <row r="1388">
          <cell r="A1388" t="str">
            <v>6541</v>
          </cell>
          <cell r="B1388" t="str">
            <v>Trator de esteiras - d6 - custos c/ mat. na operação</v>
          </cell>
          <cell r="C1388" t="str">
            <v>h</v>
          </cell>
          <cell r="D1388">
            <v>82.4</v>
          </cell>
        </row>
        <row r="1389">
          <cell r="A1389" t="str">
            <v>6542</v>
          </cell>
          <cell r="B1389" t="str">
            <v>Trator de esteiras - d6 - mão de obra na operação</v>
          </cell>
          <cell r="C1389" t="str">
            <v>h</v>
          </cell>
          <cell r="D1389">
            <v>17.87</v>
          </cell>
        </row>
        <row r="1390">
          <cell r="A1390" t="str">
            <v>6879</v>
          </cell>
          <cell r="B1390" t="str">
            <v>Rolo compactador de pneus estático, pressão variável, potência 111 hp, peso sem/com lastro 9,5 / 26 t, largura de trabalho 1,90 m - chp diurno. af_07/2014</v>
          </cell>
          <cell r="C1390" t="str">
            <v>chp</v>
          </cell>
          <cell r="D1390">
            <v>117.26</v>
          </cell>
        </row>
        <row r="1391">
          <cell r="A1391" t="str">
            <v>6880</v>
          </cell>
          <cell r="B1391" t="str">
            <v>Rolo compactador de pneus estático, pressão variável, potência 111 hp, peso sem/com lastro 9,5 / 26 t, largura de trabalho 1,90 m - chi diurno. af_07/2014</v>
          </cell>
          <cell r="C1391" t="str">
            <v>chi</v>
          </cell>
          <cell r="D1391">
            <v>42.68</v>
          </cell>
        </row>
        <row r="1392">
          <cell r="A1392" t="str">
            <v>7006</v>
          </cell>
          <cell r="B1392" t="str">
            <v>Extrusora de guias e sarjetas 14hp - chp</v>
          </cell>
          <cell r="C1392" t="str">
            <v>chp</v>
          </cell>
          <cell r="D1392">
            <v>20.11</v>
          </cell>
        </row>
        <row r="1393">
          <cell r="A1393" t="str">
            <v>7008</v>
          </cell>
          <cell r="B1393" t="str">
            <v>Extrusora de guias e sarjetas 14hp - depreciação</v>
          </cell>
          <cell r="C1393" t="str">
            <v>h</v>
          </cell>
          <cell r="D1393">
            <v>7.19</v>
          </cell>
        </row>
        <row r="1394">
          <cell r="A1394" t="str">
            <v>7009</v>
          </cell>
          <cell r="B1394" t="str">
            <v>Extrusora de guias e sarjetas 14hp - juros</v>
          </cell>
          <cell r="C1394" t="str">
            <v>h</v>
          </cell>
          <cell r="D1394">
            <v>2.71</v>
          </cell>
        </row>
        <row r="1395">
          <cell r="A1395" t="str">
            <v>7010</v>
          </cell>
          <cell r="B1395" t="str">
            <v>Extrusora de guias e sarjetas 14hp - manutenção</v>
          </cell>
          <cell r="C1395" t="str">
            <v>h</v>
          </cell>
          <cell r="D1395">
            <v>3.59</v>
          </cell>
        </row>
        <row r="1396">
          <cell r="A1396" t="str">
            <v>7012</v>
          </cell>
          <cell r="B1396" t="str">
            <v>Veículo utilitário tipo pick-up a gasolina com 56,8cv - chp</v>
          </cell>
          <cell r="C1396" t="str">
            <v>chp</v>
          </cell>
          <cell r="D1396">
            <v>78.14</v>
          </cell>
        </row>
        <row r="1397">
          <cell r="A1397" t="str">
            <v>7013</v>
          </cell>
          <cell r="B1397" t="str">
            <v>Veículo utilitário tipo pick-up a gasolina com 56,8cv - depreciação</v>
          </cell>
          <cell r="C1397" t="str">
            <v>h</v>
          </cell>
          <cell r="D1397">
            <v>5.5</v>
          </cell>
        </row>
        <row r="1398">
          <cell r="A1398" t="str">
            <v>7014</v>
          </cell>
          <cell r="B1398" t="str">
            <v>Veículo utilitário tipo pick-up a gasolina com 56,8cv - juros</v>
          </cell>
          <cell r="C1398" t="str">
            <v>h</v>
          </cell>
          <cell r="D1398">
            <v>2.3199999999999998</v>
          </cell>
        </row>
        <row r="1399">
          <cell r="A1399" t="str">
            <v>7015</v>
          </cell>
          <cell r="B1399" t="str">
            <v>Veículo utilitário tipo pick-up a gasolina com 56,8cv - manutenção</v>
          </cell>
          <cell r="C1399" t="str">
            <v>h</v>
          </cell>
          <cell r="D1399">
            <v>4.53</v>
          </cell>
        </row>
        <row r="1400">
          <cell r="A1400" t="str">
            <v>7016</v>
          </cell>
          <cell r="B1400" t="str">
            <v>Veículo utilitário tipo pick-up a gasolina com 56,8cv - custos c/material na operação</v>
          </cell>
          <cell r="C1400" t="str">
            <v>h</v>
          </cell>
          <cell r="D1400">
            <v>49.68</v>
          </cell>
        </row>
        <row r="1401">
          <cell r="A1401" t="str">
            <v>7017</v>
          </cell>
          <cell r="B1401" t="str">
            <v>Mão-de-obra operação diurna - veículo leve</v>
          </cell>
          <cell r="C1401" t="str">
            <v>h</v>
          </cell>
          <cell r="D1401">
            <v>16.09</v>
          </cell>
        </row>
        <row r="1402">
          <cell r="A1402" t="str">
            <v>7018</v>
          </cell>
          <cell r="B1402" t="str">
            <v>Distribuidor de betume 6000l 56cv sob pressão montado sobre chassis de caminhão - chp</v>
          </cell>
          <cell r="C1402" t="str">
            <v>chp</v>
          </cell>
          <cell r="D1402">
            <v>195.11</v>
          </cell>
        </row>
        <row r="1403">
          <cell r="A1403" t="str">
            <v>7019</v>
          </cell>
          <cell r="B1403" t="str">
            <v>Distribuidor de betume 6000l 56cv sob pressão montado sobre chassis de caminhão - depreciação</v>
          </cell>
          <cell r="C1403" t="str">
            <v>h</v>
          </cell>
          <cell r="D1403">
            <v>15.51</v>
          </cell>
        </row>
        <row r="1404">
          <cell r="A1404" t="str">
            <v>7020</v>
          </cell>
          <cell r="B1404" t="str">
            <v>Distribuidor de betume 6000l 56cv sob pressão montado sobre chassis de caminhão - juros</v>
          </cell>
          <cell r="C1404" t="str">
            <v>h</v>
          </cell>
          <cell r="D1404">
            <v>7.75</v>
          </cell>
        </row>
        <row r="1405">
          <cell r="A1405" t="str">
            <v>7021</v>
          </cell>
          <cell r="B1405" t="str">
            <v>Distribuidor de betume 6000l 56cv sob pressão montado sobre chassis de caminhão - manutenção</v>
          </cell>
          <cell r="C1405" t="str">
            <v>h</v>
          </cell>
          <cell r="D1405">
            <v>13.96</v>
          </cell>
        </row>
        <row r="1406">
          <cell r="A1406" t="str">
            <v>7022</v>
          </cell>
          <cell r="B1406" t="str">
            <v>Distribuidor de betume 6000l, 56cv sob pressão montado sobre chassis de caminhão - custos com material operação diurna</v>
          </cell>
          <cell r="C1406" t="str">
            <v>h</v>
          </cell>
          <cell r="D1406">
            <v>157.87</v>
          </cell>
        </row>
        <row r="1407">
          <cell r="A1407" t="str">
            <v>7023</v>
          </cell>
          <cell r="B1407" t="str">
            <v>Distribuidor de betume 6000l 56cv sob pressão montado sobre chassis de caminhão - chi</v>
          </cell>
          <cell r="C1407" t="str">
            <v>chi</v>
          </cell>
          <cell r="D1407">
            <v>23.27</v>
          </cell>
        </row>
        <row r="1408">
          <cell r="A1408" t="str">
            <v>7030</v>
          </cell>
          <cell r="B1408" t="str">
            <v>Tanque estacionário taa com serpentina e capacidade para 30.000l - chp</v>
          </cell>
          <cell r="C1408" t="str">
            <v>chp</v>
          </cell>
          <cell r="D1408">
            <v>142.87</v>
          </cell>
        </row>
        <row r="1409">
          <cell r="A1409" t="str">
            <v>7031</v>
          </cell>
          <cell r="B1409" t="str">
            <v>Tanque estacionário taa com serpentina e capacidade para 30.000l - chi</v>
          </cell>
          <cell r="C1409" t="str">
            <v>chi</v>
          </cell>
          <cell r="D1409">
            <v>1.77</v>
          </cell>
        </row>
        <row r="1410">
          <cell r="A1410" t="str">
            <v>7032</v>
          </cell>
          <cell r="B1410" t="str">
            <v>Tanque estacionário taa com serpentina e capacidade para 30.000l - depreciação</v>
          </cell>
          <cell r="C1410" t="str">
            <v>h</v>
          </cell>
          <cell r="D1410">
            <v>1.36</v>
          </cell>
        </row>
        <row r="1411">
          <cell r="A1411" t="str">
            <v>7033</v>
          </cell>
          <cell r="B1411" t="str">
            <v>Tanque estacionário taa com serpentina e capacidade para 30.000l - juros</v>
          </cell>
          <cell r="C1411" t="str">
            <v>h</v>
          </cell>
          <cell r="D1411">
            <v>0.41</v>
          </cell>
        </row>
        <row r="1412">
          <cell r="A1412" t="str">
            <v>7034</v>
          </cell>
          <cell r="B1412" t="str">
            <v>Tanque estacionário taa com serpentina e capacidade para 30.000l - manutenção</v>
          </cell>
          <cell r="C1412" t="str">
            <v>h</v>
          </cell>
          <cell r="D1412">
            <v>0.94</v>
          </cell>
        </row>
        <row r="1413">
          <cell r="A1413" t="str">
            <v>7035</v>
          </cell>
          <cell r="B1413" t="str">
            <v>Tanque estacionário TAA com serpentina capacidade de 30.000l - custos com material</v>
          </cell>
          <cell r="C1413" t="str">
            <v>h</v>
          </cell>
          <cell r="D1413">
            <v>140.15</v>
          </cell>
        </row>
        <row r="1414">
          <cell r="A1414" t="str">
            <v>75481</v>
          </cell>
          <cell r="B1414" t="str">
            <v>Reboco argamassa traço 1:2 (cal e areia fina peneirada), espessura 0,5 cm, preparo manual da argamassa</v>
          </cell>
          <cell r="C1414" t="str">
            <v>m²</v>
          </cell>
          <cell r="D1414">
            <v>12.98</v>
          </cell>
        </row>
        <row r="1415">
          <cell r="A1415" t="str">
            <v>8260</v>
          </cell>
          <cell r="B1415" t="str">
            <v>Instalação para-raios p/reservatório</v>
          </cell>
          <cell r="C1415" t="str">
            <v>un</v>
          </cell>
          <cell r="D1415">
            <v>2325.5500000000002</v>
          </cell>
        </row>
        <row r="1416">
          <cell r="A1416" t="str">
            <v>76447/001</v>
          </cell>
          <cell r="B1416" t="str">
            <v>Piso cimentado traço 1:3 (cimento e areia) acabamento liso espessura 2 ,5 cm preparo mecânico da argamassa</v>
          </cell>
          <cell r="C1416" t="str">
            <v>m²</v>
          </cell>
          <cell r="D1416">
            <v>33.33</v>
          </cell>
        </row>
        <row r="1417">
          <cell r="A1417" t="str">
            <v>73737/001</v>
          </cell>
          <cell r="B1417" t="str">
            <v>Gradil de alumínio anodizado tipo barra chata para varandas, altura 0, 4m</v>
          </cell>
          <cell r="C1417" t="str">
            <v>m</v>
          </cell>
          <cell r="D1417">
            <v>178.33</v>
          </cell>
        </row>
        <row r="1418">
          <cell r="A1418" t="str">
            <v>73737/002</v>
          </cell>
          <cell r="B1418" t="str">
            <v>Gradil de alumínio anodizado tipo barra chata para varandas, altura 1, 0m</v>
          </cell>
          <cell r="C1418" t="str">
            <v>m</v>
          </cell>
          <cell r="D1418">
            <v>399.71</v>
          </cell>
        </row>
        <row r="1419">
          <cell r="A1419" t="str">
            <v>73737/003</v>
          </cell>
          <cell r="B1419" t="str">
            <v>Gradil de alumínio anodizado tipo barra chata para varandas, altura 1, 2m</v>
          </cell>
          <cell r="C1419" t="str">
            <v>m</v>
          </cell>
          <cell r="D1419">
            <v>470.88</v>
          </cell>
        </row>
        <row r="1420">
          <cell r="A1420" t="str">
            <v>73736/001</v>
          </cell>
          <cell r="B1420" t="str">
            <v>Dobradiça tipo vai e vem em latão polido 3"</v>
          </cell>
          <cell r="C1420" t="str">
            <v>un</v>
          </cell>
          <cell r="D1420">
            <v>40.090000000000003</v>
          </cell>
        </row>
        <row r="1421">
          <cell r="A1421" t="str">
            <v>74068/004</v>
          </cell>
          <cell r="B1421" t="str">
            <v>Fechadura de embutir completa, para portas externas 2 folhas, padrão de acabamento popular e fecho de embutir tipo unha com alavanca de latão cromado 22cm</v>
          </cell>
          <cell r="C1421" t="str">
            <v>un</v>
          </cell>
          <cell r="D1421">
            <v>182.75</v>
          </cell>
        </row>
        <row r="1422">
          <cell r="A1422" t="str">
            <v>74068/005</v>
          </cell>
          <cell r="B1422" t="str">
            <v>Fechadura de sobrepor em ferro pintado com maçaneta para portas externas</v>
          </cell>
          <cell r="C1422" t="str">
            <v>un</v>
          </cell>
          <cell r="D1422">
            <v>44.93</v>
          </cell>
        </row>
        <row r="1423">
          <cell r="A1423" t="str">
            <v>74046/001</v>
          </cell>
          <cell r="B1423" t="str">
            <v>Tarjeta de ferro cromado de sobrepor 2"</v>
          </cell>
          <cell r="C1423" t="str">
            <v>un</v>
          </cell>
          <cell r="D1423">
            <v>7.92</v>
          </cell>
        </row>
        <row r="1424">
          <cell r="A1424" t="str">
            <v>74046/002</v>
          </cell>
          <cell r="B1424" t="str">
            <v>Tarjeta tipo livre/ocupado para porta de banheiro</v>
          </cell>
          <cell r="C1424" t="str">
            <v>un</v>
          </cell>
          <cell r="D1424">
            <v>33.39</v>
          </cell>
        </row>
        <row r="1425">
          <cell r="A1425" t="str">
            <v>74047/001</v>
          </cell>
          <cell r="B1425" t="str">
            <v>Dobradiça em ferro cromado 3x3", sem aneis</v>
          </cell>
          <cell r="C1425" t="str">
            <v>un</v>
          </cell>
          <cell r="D1425">
            <v>13.73</v>
          </cell>
        </row>
        <row r="1426">
          <cell r="A1426" t="str">
            <v>7038</v>
          </cell>
          <cell r="B1426" t="str">
            <v>Rolo compactador de pneus estático, pressão variável, potência 111 hp, peso sem/com lastro 9,5 / 26 t, largura de trabalho 1,90 m - depreciação. af_07/2014</v>
          </cell>
          <cell r="C1426" t="str">
            <v>h</v>
          </cell>
          <cell r="D1426">
            <v>19.84</v>
          </cell>
        </row>
        <row r="1427">
          <cell r="A1427" t="str">
            <v>7039</v>
          </cell>
          <cell r="B1427" t="str">
            <v>Rolo compactador de pneus estático, pressão variável, potência 111 hp, peso sem/com lastro 9,5 / 26 t, largura de trabalho 1,90 m - juros. a f_07/2014</v>
          </cell>
          <cell r="C1427" t="str">
            <v>h</v>
          </cell>
          <cell r="D1427">
            <v>5.45</v>
          </cell>
        </row>
        <row r="1428">
          <cell r="A1428" t="str">
            <v>7040</v>
          </cell>
          <cell r="B1428" t="str">
            <v>Rolo compactador de pneus estático, pressão variável, potência 111 hp, peso sem/com lastro 9,5 / 26 t, largura de trabalho 1,90 m - manutenção. af_07/2014</v>
          </cell>
          <cell r="C1428" t="str">
            <v>h</v>
          </cell>
          <cell r="D1428">
            <v>20.43</v>
          </cell>
        </row>
        <row r="1429">
          <cell r="A1429" t="str">
            <v>74022/043</v>
          </cell>
          <cell r="B1429" t="str">
            <v>Ensaio de moldagem e cura de solo cimento</v>
          </cell>
          <cell r="C1429" t="str">
            <v>un</v>
          </cell>
          <cell r="D1429">
            <v>51.7</v>
          </cell>
        </row>
        <row r="1430">
          <cell r="A1430" t="str">
            <v>74022/044</v>
          </cell>
          <cell r="B1430" t="str">
            <v>Ensaio de compressão axial de solo cimento</v>
          </cell>
          <cell r="C1430" t="str">
            <v>un</v>
          </cell>
          <cell r="D1430">
            <v>41.36</v>
          </cell>
        </row>
        <row r="1431">
          <cell r="A1431" t="str">
            <v>74022/045</v>
          </cell>
          <cell r="B1431" t="str">
            <v>Ensaio de viscosidade cinematica - asfalto</v>
          </cell>
          <cell r="C1431" t="str">
            <v>un</v>
          </cell>
          <cell r="D1431">
            <v>103.4</v>
          </cell>
        </row>
        <row r="1432">
          <cell r="A1432" t="str">
            <v>74022/047</v>
          </cell>
          <cell r="B1432" t="str">
            <v>Ensaio de resíduo por evaporação - emulsão asfáltica</v>
          </cell>
          <cell r="C1432" t="str">
            <v>un</v>
          </cell>
          <cell r="D1432">
            <v>51.7</v>
          </cell>
        </row>
        <row r="1433">
          <cell r="A1433" t="str">
            <v>74022/048</v>
          </cell>
          <cell r="B1433" t="str">
            <v>Ensaio de carga da partícula - emulsão asfáltica</v>
          </cell>
          <cell r="C1433" t="str">
            <v>un</v>
          </cell>
          <cell r="D1433">
            <v>38.770000000000003</v>
          </cell>
        </row>
        <row r="1434">
          <cell r="A1434" t="str">
            <v>74022/049</v>
          </cell>
          <cell r="B1434" t="str">
            <v>Ensaio de desemulsibilidade - emulsão asfáltica</v>
          </cell>
          <cell r="C1434" t="str">
            <v>un</v>
          </cell>
          <cell r="D1434">
            <v>103.4</v>
          </cell>
        </row>
        <row r="1435">
          <cell r="A1435" t="str">
            <v>74022/050</v>
          </cell>
          <cell r="B1435" t="str">
            <v>Ensaio de determinação da taxa de espalhamento do agregado</v>
          </cell>
          <cell r="C1435" t="str">
            <v>un</v>
          </cell>
          <cell r="D1435">
            <v>25.85</v>
          </cell>
        </row>
        <row r="1436">
          <cell r="A1436" t="str">
            <v>74022/051</v>
          </cell>
          <cell r="B1436" t="str">
            <v>Ensaio de adesividade a ligante betuminoso - agregado</v>
          </cell>
          <cell r="C1436" t="str">
            <v>un</v>
          </cell>
          <cell r="D1436">
            <v>56.87</v>
          </cell>
        </row>
        <row r="1437">
          <cell r="A1437" t="str">
            <v>74022/052</v>
          </cell>
          <cell r="B1437" t="str">
            <v>Ensaio de granulometria do agregado</v>
          </cell>
          <cell r="C1437" t="str">
            <v>un</v>
          </cell>
          <cell r="D1437">
            <v>51.7</v>
          </cell>
        </row>
        <row r="1438">
          <cell r="A1438" t="str">
            <v>74022/053</v>
          </cell>
          <cell r="B1438" t="str">
            <v>Ensaio de controle do grau de compactação da mistura asfáltica</v>
          </cell>
          <cell r="C1438" t="str">
            <v>un</v>
          </cell>
          <cell r="D1438">
            <v>46.53</v>
          </cell>
        </row>
        <row r="1439">
          <cell r="A1439" t="str">
            <v>74022/054</v>
          </cell>
          <cell r="B1439" t="str">
            <v>Ensaio de granulometria do filler</v>
          </cell>
          <cell r="C1439" t="str">
            <v>un</v>
          </cell>
          <cell r="D1439">
            <v>46.53</v>
          </cell>
        </row>
        <row r="1440">
          <cell r="A1440" t="str">
            <v>74022/055</v>
          </cell>
          <cell r="B1440" t="str">
            <v>Ensaio de tração por compressão diametral - misturas betuminosas</v>
          </cell>
          <cell r="C1440" t="str">
            <v>un</v>
          </cell>
          <cell r="D1440">
            <v>129.25</v>
          </cell>
        </row>
        <row r="1441">
          <cell r="A1441" t="str">
            <v>74022/056</v>
          </cell>
          <cell r="B1441" t="str">
            <v>Ensaio de densidade do material betuminoso</v>
          </cell>
          <cell r="C1441" t="str">
            <v>un</v>
          </cell>
          <cell r="D1441">
            <v>39.44</v>
          </cell>
        </row>
        <row r="1442">
          <cell r="A1442" t="str">
            <v>74022/057</v>
          </cell>
          <cell r="B1442" t="str">
            <v>Ensaio de consistencia do concreto ccr - índice vebe</v>
          </cell>
          <cell r="C1442" t="str">
            <v>un</v>
          </cell>
          <cell r="D1442">
            <v>39.44</v>
          </cell>
        </row>
        <row r="1443">
          <cell r="A1443" t="str">
            <v>5869</v>
          </cell>
          <cell r="B1443" t="str">
            <v>Rolo compactador vibratório tandem aço liso, potência 58cv, peso sem/com lastro 6,5/9,4 t - chi diurno</v>
          </cell>
          <cell r="C1443" t="str">
            <v>chi</v>
          </cell>
          <cell r="D1443">
            <v>40.479999999999997</v>
          </cell>
        </row>
        <row r="1444">
          <cell r="A1444" t="str">
            <v>5871</v>
          </cell>
          <cell r="B1444" t="str">
            <v>Rolo compactador de pneus estático para asfalto, pressão variável, potência 99hp, peso operacional sem/com lastro 8,3/21,0 t - chp diurno</v>
          </cell>
          <cell r="C1444" t="str">
            <v>chp</v>
          </cell>
          <cell r="D1444">
            <v>109.9</v>
          </cell>
        </row>
        <row r="1445">
          <cell r="A1445" t="str">
            <v>5873</v>
          </cell>
          <cell r="B1445" t="str">
            <v>Rolo compactador de pneus estático para asfalto, pressão variável, potência 99hp, peso operacional sem/com lastro 8,3/21,0 t - chi diurno</v>
          </cell>
          <cell r="C1445" t="str">
            <v>chi</v>
          </cell>
          <cell r="D1445">
            <v>41.84</v>
          </cell>
        </row>
        <row r="1446">
          <cell r="A1446" t="str">
            <v>73909/001</v>
          </cell>
          <cell r="B1446" t="str">
            <v>Divisória em madeira compensada resinada espessura 6mm, estruturada em madeira de lei 3"x3"</v>
          </cell>
          <cell r="C1446" t="str">
            <v>m²</v>
          </cell>
          <cell r="D1446">
            <v>152.49</v>
          </cell>
        </row>
        <row r="1447">
          <cell r="A1447" t="str">
            <v>74229/001</v>
          </cell>
          <cell r="B1447" t="str">
            <v>Divisória em mármore branco polido, espessura 3 cm, assentado com argamassa traço 1:4 (cimento e areia), arremate com cimento branco, exclusive ferragens</v>
          </cell>
          <cell r="C1447" t="str">
            <v>m²</v>
          </cell>
          <cell r="D1447">
            <v>543.6</v>
          </cell>
        </row>
        <row r="1448">
          <cell r="A1448" t="str">
            <v>73863/001</v>
          </cell>
          <cell r="B1448" t="str">
            <v>Alvenaria com blocos de concreto celular 10x30x60cm, espessura 10cm, assentados com argamassa traço 1:2:9 (cimento, cal e areia) preparo manual</v>
          </cell>
          <cell r="C1448" t="str">
            <v>m²</v>
          </cell>
          <cell r="D1448">
            <v>54.67</v>
          </cell>
        </row>
        <row r="1449">
          <cell r="A1449" t="str">
            <v>73863/002</v>
          </cell>
          <cell r="B1449" t="str">
            <v>Alvenaria com blocos de concreto celular 20x30x60cm, espessura 20cm, assentados com argamassa traço 1:2:9 (cimento, cal e areia) preparo manual</v>
          </cell>
          <cell r="C1449" t="str">
            <v>m²</v>
          </cell>
          <cell r="D1449">
            <v>112.1</v>
          </cell>
        </row>
        <row r="1450">
          <cell r="A1450" t="str">
            <v>68079</v>
          </cell>
          <cell r="B1450" t="str">
            <v>Parede de adobe para fornos</v>
          </cell>
          <cell r="C1450" t="str">
            <v>m³</v>
          </cell>
          <cell r="D1450">
            <v>516.45000000000005</v>
          </cell>
        </row>
        <row r="1451">
          <cell r="A1451" t="str">
            <v>72948</v>
          </cell>
          <cell r="B1451" t="str">
            <v>Colchão de areia para pavimentação em paralelepipedo ou blocos de concreto intertravados</v>
          </cell>
          <cell r="C1451" t="str">
            <v>m³</v>
          </cell>
          <cell r="D1451">
            <v>56.35</v>
          </cell>
        </row>
        <row r="1452">
          <cell r="A1452" t="str">
            <v>73790/001</v>
          </cell>
          <cell r="B1452" t="str">
            <v>Retirada, limpeza e reassentamento de paralelepipedo sobre colchão de pó de pedra espessura 10cm, rejuntado com betume e pedrisco, considerando aproveitamento do paralelepipedo</v>
          </cell>
          <cell r="C1452" t="str">
            <v>m²</v>
          </cell>
          <cell r="D1452">
            <v>50.57</v>
          </cell>
        </row>
        <row r="1453">
          <cell r="A1453" t="str">
            <v>73790/002</v>
          </cell>
          <cell r="B1453" t="str">
            <v>Reassentamento de paralelepipedo sobre colchão de pó de pedra espessura 10cm, rejuntado com betume e pedrisco, considerando aproveitamento do paralelepipedo</v>
          </cell>
          <cell r="C1453" t="str">
            <v>m²</v>
          </cell>
          <cell r="D1453">
            <v>35.6</v>
          </cell>
        </row>
        <row r="1454">
          <cell r="A1454" t="str">
            <v>73790/003</v>
          </cell>
          <cell r="B1454" t="str">
            <v>Retirada, limpeza e reassentamento de paralelepipedo sobre colchão de pó de pedra espessura 10cm, rejuntado com argamassa traço 1:3 (cimento e areia), considerando aproveitamento do paralelepipedo</v>
          </cell>
          <cell r="C1454" t="str">
            <v>m²</v>
          </cell>
          <cell r="D1454">
            <v>46.68</v>
          </cell>
        </row>
        <row r="1455">
          <cell r="A1455" t="str">
            <v>73790/004</v>
          </cell>
          <cell r="B1455" t="str">
            <v>Reassentamento de paralelepipedo sobre colchão de pó de pedra espessura 10cm, rejuntado com argamassa traço 1:3 (cimento e areia), considerando aproveitamento do paralelepipedo</v>
          </cell>
          <cell r="C1455" t="str">
            <v>m²</v>
          </cell>
          <cell r="D1455">
            <v>31.49</v>
          </cell>
        </row>
        <row r="1456">
          <cell r="A1456" t="str">
            <v>41879</v>
          </cell>
          <cell r="B1456" t="str">
            <v>Conformação geométrica de plataforma para execução de revestimento primário em rodovias vicinais</v>
          </cell>
          <cell r="C1456" t="str">
            <v>m²</v>
          </cell>
          <cell r="D1456">
            <v>0.13</v>
          </cell>
        </row>
        <row r="1457">
          <cell r="A1457" t="str">
            <v>72910</v>
          </cell>
          <cell r="B1457" t="str">
            <v>Base de solo arenoso fino, compactação 100% proctor modificado</v>
          </cell>
          <cell r="C1457" t="str">
            <v>m³</v>
          </cell>
          <cell r="D1457">
            <v>7.64</v>
          </cell>
        </row>
        <row r="1458">
          <cell r="A1458" t="str">
            <v>72911</v>
          </cell>
          <cell r="B1458" t="str">
            <v>Base de solo estabilizado sem mistura, compactação 100% proctor normal, exclusive escavação, carga e transporte do solo</v>
          </cell>
          <cell r="C1458" t="str">
            <v>m³</v>
          </cell>
          <cell r="D1458">
            <v>9.1</v>
          </cell>
        </row>
        <row r="1459">
          <cell r="A1459" t="str">
            <v>72912</v>
          </cell>
          <cell r="B1459" t="str">
            <v>Base de solo cimento 2% mistura em pista, compactação 100% proctor intermediário, exclusive escavação, carga e transporte do solo</v>
          </cell>
          <cell r="C1459" t="str">
            <v>m³</v>
          </cell>
          <cell r="D1459">
            <v>26.85</v>
          </cell>
        </row>
        <row r="1460">
          <cell r="A1460" t="str">
            <v>72913</v>
          </cell>
          <cell r="B1460" t="str">
            <v>Base de solo cimento 4% mistura em pista, compactação 100% proctor normal, exclusive transporte do solo</v>
          </cell>
          <cell r="C1460" t="str">
            <v>m³</v>
          </cell>
          <cell r="D1460">
            <v>43.27</v>
          </cell>
        </row>
        <row r="1461">
          <cell r="A1461" t="str">
            <v>72914</v>
          </cell>
          <cell r="B1461" t="str">
            <v>Base de solo cimento 6% mistura em pista, compactação 100% proctor normal, exclusive escavação, carga e transporte do solo</v>
          </cell>
          <cell r="C1461" t="str">
            <v>m³</v>
          </cell>
          <cell r="D1461">
            <v>61.88</v>
          </cell>
        </row>
        <row r="1462">
          <cell r="A1462" t="str">
            <v>72916</v>
          </cell>
          <cell r="B1462" t="str">
            <v>Base de solo cimento 2% mistura em usina, compactação 100% proctor intermediário, exclusive escavação, carga e transporte do solo</v>
          </cell>
          <cell r="C1462" t="str">
            <v>m³</v>
          </cell>
          <cell r="D1462">
            <v>29.34</v>
          </cell>
        </row>
        <row r="1463">
          <cell r="A1463" t="str">
            <v>72919</v>
          </cell>
          <cell r="B1463" t="str">
            <v>Base de solo cimento 4% mistura em usina, compactação 100% proctor normal, exclusive escavação, carga e transporte do solo</v>
          </cell>
          <cell r="C1463" t="str">
            <v>m³</v>
          </cell>
          <cell r="D1463">
            <v>43.99</v>
          </cell>
        </row>
        <row r="1464">
          <cell r="A1464" t="str">
            <v>72922</v>
          </cell>
          <cell r="B1464" t="str">
            <v>Base de solo cimento 6% com mistura em usina, compactação 100% proctor normal, exclusive Escavação, carga e transporte do solo</v>
          </cell>
          <cell r="C1464" t="str">
            <v>m³</v>
          </cell>
          <cell r="D1464">
            <v>60.92</v>
          </cell>
        </row>
        <row r="1465">
          <cell r="A1465" t="str">
            <v>72923</v>
          </cell>
          <cell r="B1465" t="str">
            <v>Base de solo - brita (40/60), mistura em usina, compactação 100% proctor modificado, exclusive escavação, carga e transporte</v>
          </cell>
          <cell r="C1465" t="str">
            <v>m³</v>
          </cell>
          <cell r="D1465">
            <v>56.48</v>
          </cell>
        </row>
        <row r="1466">
          <cell r="A1466" t="str">
            <v>72924</v>
          </cell>
          <cell r="B1466" t="str">
            <v>Base de solo - brita (50/50), mistura em usina, compactação 100% proctor modificado, exclusive escavação, carga e transporte</v>
          </cell>
          <cell r="C1466" t="str">
            <v>m³</v>
          </cell>
          <cell r="D1466">
            <v>48.44</v>
          </cell>
        </row>
        <row r="1467">
          <cell r="A1467" t="str">
            <v>72961</v>
          </cell>
          <cell r="B1467" t="str">
            <v>Regularização e compactação de subleito até 20 cm de espessura</v>
          </cell>
          <cell r="C1467" t="str">
            <v>m²</v>
          </cell>
          <cell r="D1467">
            <v>1.21</v>
          </cell>
        </row>
        <row r="1468">
          <cell r="A1468" t="str">
            <v>73692</v>
          </cell>
          <cell r="B1468" t="str">
            <v>Lastro de areia média</v>
          </cell>
          <cell r="C1468" t="str">
            <v>m³</v>
          </cell>
          <cell r="D1468">
            <v>74.77</v>
          </cell>
        </row>
        <row r="1469">
          <cell r="A1469" t="str">
            <v>73766/001</v>
          </cell>
          <cell r="B1469" t="str">
            <v>Base para pavimentação com macadame hidráulico, inclusive compactação</v>
          </cell>
          <cell r="C1469" t="str">
            <v>m³</v>
          </cell>
          <cell r="D1469">
            <v>106.21</v>
          </cell>
        </row>
        <row r="1470">
          <cell r="A1470" t="str">
            <v>72799</v>
          </cell>
          <cell r="B1470" t="str">
            <v>Pavimento em paralelepipedo sobre colchão de areia rejuntado com argamassa de cimento e areia no traço 1:3 (pedras pequenas 30 a 35 peças por m2)</v>
          </cell>
          <cell r="C1470" t="str">
            <v>m²</v>
          </cell>
          <cell r="D1470">
            <v>71.3</v>
          </cell>
        </row>
        <row r="1471">
          <cell r="A1471" t="str">
            <v>72942</v>
          </cell>
          <cell r="B1471" t="str">
            <v>Pintura de ligação com emulsão rr-1c</v>
          </cell>
          <cell r="C1471" t="str">
            <v>m²</v>
          </cell>
          <cell r="D1471">
            <v>1.25</v>
          </cell>
        </row>
        <row r="1472">
          <cell r="A1472" t="str">
            <v>72943</v>
          </cell>
          <cell r="B1472" t="str">
            <v>Pintura de ligação com emulsão rr-2c</v>
          </cell>
          <cell r="C1472" t="str">
            <v>m²</v>
          </cell>
          <cell r="D1472">
            <v>1.33</v>
          </cell>
        </row>
        <row r="1473">
          <cell r="A1473" t="str">
            <v>72944</v>
          </cell>
          <cell r="B1473" t="str">
            <v>Pavimentação em paralelepipedo sobre colchão de areia 10cm, rejuntado com areia</v>
          </cell>
          <cell r="C1473" t="str">
            <v>m²</v>
          </cell>
          <cell r="D1473">
            <v>58.2</v>
          </cell>
        </row>
        <row r="1474">
          <cell r="A1474" t="str">
            <v>74047/002</v>
          </cell>
          <cell r="B1474" t="str">
            <v>Dobradiça em aço zincado 3x3", sem aneis</v>
          </cell>
          <cell r="C1474" t="str">
            <v>un</v>
          </cell>
          <cell r="D1474">
            <v>13.73</v>
          </cell>
        </row>
        <row r="1475">
          <cell r="A1475" t="str">
            <v>74047/003</v>
          </cell>
          <cell r="B1475" t="str">
            <v>Dobradiça em latão cromado 3x3", com aneis</v>
          </cell>
          <cell r="C1475" t="str">
            <v>un</v>
          </cell>
          <cell r="D1475">
            <v>19.72</v>
          </cell>
        </row>
        <row r="1476">
          <cell r="A1476" t="str">
            <v>74047/004</v>
          </cell>
          <cell r="B1476" t="str">
            <v>Dobradiça em latão cromado 3 x 2 1/2</v>
          </cell>
          <cell r="C1476" t="str">
            <v>un</v>
          </cell>
          <cell r="D1476">
            <v>12.48</v>
          </cell>
        </row>
        <row r="1477">
          <cell r="A1477" t="str">
            <v>74047/007</v>
          </cell>
          <cell r="B1477" t="str">
            <v>Dobradiça em ferro cromado 3x2 1/2", sem aneis</v>
          </cell>
          <cell r="C1477" t="str">
            <v>un</v>
          </cell>
          <cell r="D1477">
            <v>11.17</v>
          </cell>
        </row>
        <row r="1478">
          <cell r="A1478" t="str">
            <v>73507</v>
          </cell>
          <cell r="B1478" t="str">
            <v>Transporte de tubos de pvc DN 600</v>
          </cell>
          <cell r="C1478" t="str">
            <v>m</v>
          </cell>
          <cell r="D1478">
            <v>3</v>
          </cell>
        </row>
        <row r="1479">
          <cell r="A1479" t="str">
            <v>73508</v>
          </cell>
          <cell r="B1479" t="str">
            <v>Transporte de tubos de pvc DN 500</v>
          </cell>
          <cell r="C1479" t="str">
            <v>m</v>
          </cell>
          <cell r="D1479">
            <v>2.2799999999999998</v>
          </cell>
        </row>
        <row r="1480">
          <cell r="A1480" t="str">
            <v>73509</v>
          </cell>
          <cell r="B1480" t="str">
            <v>Transporte de tubos de pvc DN 400</v>
          </cell>
          <cell r="C1480" t="str">
            <v>m</v>
          </cell>
          <cell r="D1480">
            <v>1.65</v>
          </cell>
        </row>
        <row r="1481">
          <cell r="A1481" t="str">
            <v>73510</v>
          </cell>
          <cell r="B1481" t="str">
            <v>Transporte de tubos de ferro dútil dn 1200</v>
          </cell>
          <cell r="C1481" t="str">
            <v>m</v>
          </cell>
          <cell r="D1481">
            <v>17.37</v>
          </cell>
        </row>
        <row r="1482">
          <cell r="A1482" t="str">
            <v>73511</v>
          </cell>
          <cell r="B1482" t="str">
            <v>Transporte de tubos de ferro dútil dn 1100</v>
          </cell>
          <cell r="C1482" t="str">
            <v>m</v>
          </cell>
          <cell r="D1482">
            <v>14.98</v>
          </cell>
        </row>
        <row r="1483">
          <cell r="A1483" t="str">
            <v>73512</v>
          </cell>
          <cell r="B1483" t="str">
            <v>Transporte de tubos de ferro dútil dn 1000</v>
          </cell>
          <cell r="C1483" t="str">
            <v>m</v>
          </cell>
          <cell r="D1483">
            <v>13.01</v>
          </cell>
        </row>
        <row r="1484">
          <cell r="A1484" t="str">
            <v>73513</v>
          </cell>
          <cell r="B1484" t="str">
            <v>Transporte de tubos de ferro dútil dn 900</v>
          </cell>
          <cell r="C1484" t="str">
            <v>m</v>
          </cell>
          <cell r="D1484">
            <v>10.97</v>
          </cell>
        </row>
        <row r="1485">
          <cell r="A1485" t="str">
            <v>73514</v>
          </cell>
          <cell r="B1485" t="str">
            <v>Transporte de tubos de ferro dútil dn 800</v>
          </cell>
          <cell r="C1485" t="str">
            <v>m</v>
          </cell>
          <cell r="D1485">
            <v>9.1</v>
          </cell>
        </row>
        <row r="1486">
          <cell r="A1486" t="str">
            <v>73515</v>
          </cell>
          <cell r="B1486" t="str">
            <v>Transporte de tubos de ferro dútil dn 700</v>
          </cell>
          <cell r="C1486" t="str">
            <v>m</v>
          </cell>
          <cell r="D1486">
            <v>7.37</v>
          </cell>
        </row>
        <row r="1487">
          <cell r="A1487" t="str">
            <v>73516</v>
          </cell>
          <cell r="B1487" t="str">
            <v>Transporte de tubos de ferro dútil dn 600</v>
          </cell>
          <cell r="C1487" t="str">
            <v>m</v>
          </cell>
          <cell r="D1487">
            <v>5.8</v>
          </cell>
        </row>
        <row r="1488">
          <cell r="A1488" t="str">
            <v>73517</v>
          </cell>
          <cell r="B1488" t="str">
            <v>Transporte de tubos de ferro dútil dn 500</v>
          </cell>
          <cell r="C1488" t="str">
            <v>m</v>
          </cell>
          <cell r="D1488">
            <v>4.3899999999999997</v>
          </cell>
        </row>
        <row r="1489">
          <cell r="A1489" t="str">
            <v>73518</v>
          </cell>
          <cell r="B1489" t="str">
            <v>Transporte de tubos de ferro dútil dn 450</v>
          </cell>
          <cell r="C1489" t="str">
            <v>m</v>
          </cell>
          <cell r="D1489">
            <v>3.81</v>
          </cell>
        </row>
        <row r="1490">
          <cell r="A1490" t="str">
            <v>73519</v>
          </cell>
          <cell r="B1490" t="str">
            <v>Transporte de tubos de ferro dútil dn 400</v>
          </cell>
          <cell r="C1490" t="str">
            <v>m</v>
          </cell>
          <cell r="D1490">
            <v>3.19</v>
          </cell>
        </row>
        <row r="1491">
          <cell r="A1491" t="str">
            <v>73520</v>
          </cell>
          <cell r="B1491" t="str">
            <v>Transporte de tubos de ferro dútil dn 350</v>
          </cell>
          <cell r="C1491" t="str">
            <v>m</v>
          </cell>
          <cell r="D1491">
            <v>2.68</v>
          </cell>
        </row>
        <row r="1492">
          <cell r="A1492" t="str">
            <v>73521</v>
          </cell>
          <cell r="B1492" t="str">
            <v>Transporte de tubos de ferro dútil dn 300</v>
          </cell>
          <cell r="C1492" t="str">
            <v>m</v>
          </cell>
          <cell r="D1492">
            <v>2.16</v>
          </cell>
        </row>
        <row r="1493">
          <cell r="A1493" t="str">
            <v>73522</v>
          </cell>
          <cell r="B1493" t="str">
            <v>Transporte de tubos de ferro dútil dn 250</v>
          </cell>
          <cell r="C1493" t="str">
            <v>m</v>
          </cell>
          <cell r="D1493">
            <v>1.7</v>
          </cell>
        </row>
        <row r="1494">
          <cell r="A1494" t="str">
            <v>73523</v>
          </cell>
          <cell r="B1494" t="str">
            <v>Transporte de tubos de ferro dútil dn 200</v>
          </cell>
          <cell r="C1494" t="str">
            <v>m</v>
          </cell>
          <cell r="D1494">
            <v>1.28</v>
          </cell>
        </row>
        <row r="1495">
          <cell r="A1495" t="str">
            <v>73524</v>
          </cell>
          <cell r="B1495" t="str">
            <v>Transporte de tubos de ferro dútil dn 150</v>
          </cell>
          <cell r="C1495" t="str">
            <v>m</v>
          </cell>
          <cell r="D1495">
            <v>1</v>
          </cell>
        </row>
        <row r="1496">
          <cell r="A1496" t="str">
            <v>73529</v>
          </cell>
          <cell r="B1496" t="str">
            <v>Instalação de aquecimento e armazenamento de asfalto (cp) em 2 tanques de 30000l cada - incl operador</v>
          </cell>
          <cell r="C1496" t="str">
            <v>h</v>
          </cell>
          <cell r="D1496">
            <v>88</v>
          </cell>
        </row>
        <row r="1497">
          <cell r="A1497" t="str">
            <v>73532</v>
          </cell>
          <cell r="B1497" t="str">
            <v>Custo horário produtivo - talha manual</v>
          </cell>
          <cell r="C1497" t="str">
            <v>chp</v>
          </cell>
          <cell r="D1497">
            <v>0.39</v>
          </cell>
        </row>
        <row r="1498">
          <cell r="A1498" t="str">
            <v>73534</v>
          </cell>
          <cell r="B1498" t="str">
            <v>Custo horário improdutivo diurno-retro-escavadeira sobre rodas - case 580 h - 74 hp</v>
          </cell>
          <cell r="C1498" t="str">
            <v>chi</v>
          </cell>
          <cell r="D1498">
            <v>44.16</v>
          </cell>
        </row>
        <row r="1499">
          <cell r="A1499" t="str">
            <v>73536</v>
          </cell>
          <cell r="B1499" t="str">
            <v>Motobomba centrífuga, motor a gasolina, potência 5,42 hp, bocais 1 1/2" x 1", diâmetro rotor 143 mm hm/q = 6 mca / 16,8 m³/h a 38 mca / 6,6 m³/h - chp diurno. af_06/2014</v>
          </cell>
          <cell r="C1499" t="str">
            <v>chp</v>
          </cell>
          <cell r="D1499">
            <v>4.57</v>
          </cell>
        </row>
        <row r="1500">
          <cell r="A1500" t="str">
            <v>73538</v>
          </cell>
          <cell r="B1500" t="str">
            <v>Maquina de demarcar faixas autoprop. - chp</v>
          </cell>
          <cell r="C1500" t="str">
            <v>chp</v>
          </cell>
          <cell r="D1500">
            <v>157.32</v>
          </cell>
        </row>
        <row r="1501">
          <cell r="A1501" t="str">
            <v>73540</v>
          </cell>
          <cell r="B1501" t="str">
            <v>Colocação cuba louça/aço inox exclusive cuba/complemento - p</v>
          </cell>
          <cell r="C1501" t="str">
            <v>un</v>
          </cell>
          <cell r="D1501">
            <v>25.47</v>
          </cell>
        </row>
        <row r="1502">
          <cell r="A1502" t="str">
            <v>73541</v>
          </cell>
          <cell r="B1502" t="str">
            <v>Colocação banca mármore/granito/aço inox exclusive banca - p</v>
          </cell>
          <cell r="C1502" t="str">
            <v>m</v>
          </cell>
          <cell r="D1502">
            <v>52.65</v>
          </cell>
        </row>
        <row r="1503">
          <cell r="A1503" t="str">
            <v>73542</v>
          </cell>
          <cell r="B1503" t="str">
            <v>Bucha/arruela alumínio 3/4" - p</v>
          </cell>
          <cell r="C1503" t="str">
            <v>cj</v>
          </cell>
          <cell r="D1503">
            <v>1.05</v>
          </cell>
        </row>
        <row r="1504">
          <cell r="A1504" t="str">
            <v>73543</v>
          </cell>
          <cell r="B1504" t="str">
            <v>Bucha/arruela alumínio 1/2" - p</v>
          </cell>
          <cell r="C1504" t="str">
            <v>cj</v>
          </cell>
          <cell r="D1504">
            <v>0.91</v>
          </cell>
        </row>
        <row r="1505">
          <cell r="A1505" t="str">
            <v>73548</v>
          </cell>
          <cell r="B1505" t="str">
            <v>Argamassa traço 1:3 (cimento e areia), preparo manual, incluso aditivo impermeabilizante</v>
          </cell>
          <cell r="C1505" t="str">
            <v>m³</v>
          </cell>
          <cell r="D1505">
            <v>447.37</v>
          </cell>
        </row>
        <row r="1506">
          <cell r="A1506" t="str">
            <v>73549</v>
          </cell>
          <cell r="B1506" t="str">
            <v>Argamassa traço 1:4 (cimento e areia), preparo manual, incluso aditivo impermeabilizante</v>
          </cell>
          <cell r="C1506" t="str">
            <v>m³</v>
          </cell>
          <cell r="D1506">
            <v>421.47</v>
          </cell>
        </row>
        <row r="1507">
          <cell r="A1507" t="str">
            <v>5921</v>
          </cell>
          <cell r="B1507" t="str">
            <v>Grade aradora com 20 discos de 24 " sobre pneus - chp diurno</v>
          </cell>
          <cell r="C1507" t="str">
            <v>chp</v>
          </cell>
          <cell r="D1507">
            <v>4.57</v>
          </cell>
        </row>
        <row r="1508">
          <cell r="A1508" t="str">
            <v>5923</v>
          </cell>
          <cell r="B1508" t="str">
            <v>Grade aradora com 20 discos de 24" sobre pneus - chi diurno</v>
          </cell>
          <cell r="C1508" t="str">
            <v>chi</v>
          </cell>
          <cell r="D1508">
            <v>2.88</v>
          </cell>
        </row>
        <row r="1509">
          <cell r="A1509" t="str">
            <v>5924</v>
          </cell>
          <cell r="B1509" t="str">
            <v>Lança elevatória telescópica de acionamento hidráulico, capacidade de carga 30.000 kg, com cesto, montada sobre caminhão trucado - chp diurno</v>
          </cell>
          <cell r="C1509" t="str">
            <v>chp</v>
          </cell>
          <cell r="D1509">
            <v>467.65</v>
          </cell>
        </row>
        <row r="1510">
          <cell r="A1510" t="str">
            <v>53823</v>
          </cell>
          <cell r="B1510" t="str">
            <v>Rolo compactador de pneus estático para asfalto, pressão variável, potência 99hp, peso operacional sem/com lastro 8,3/21,0 t - depreciação e juros</v>
          </cell>
          <cell r="C1510" t="str">
            <v>h</v>
          </cell>
          <cell r="D1510">
            <v>19.190000000000001</v>
          </cell>
        </row>
        <row r="1511">
          <cell r="A1511" t="str">
            <v>53827</v>
          </cell>
          <cell r="B1511" t="str">
            <v>Caminhão toco, 177cv - 14t (vu=6anos) (não inclui carroceria) - custo horário de materiais na operação</v>
          </cell>
          <cell r="C1511" t="str">
            <v>h</v>
          </cell>
          <cell r="D1511">
            <v>66.77</v>
          </cell>
        </row>
        <row r="1512">
          <cell r="A1512" t="str">
            <v>53829</v>
          </cell>
          <cell r="B1512" t="str">
            <v>Caminhão toco, 170cv - 11t (vu=6anos) (não inclui carroceria) - custo horário de materiais na operação</v>
          </cell>
          <cell r="C1512" t="str">
            <v>h</v>
          </cell>
          <cell r="D1512">
            <v>68.239999999999995</v>
          </cell>
        </row>
        <row r="1513">
          <cell r="A1513" t="str">
            <v>53831</v>
          </cell>
          <cell r="B1513" t="str">
            <v>Caminhão pipa 10000l trucado, 208cv - 21,1t (vu=6anos) (inclui tanque de aço para transporte de água e motobomba centrífuga a gasolina 3,5cv ) - custo horário de materiais na operação</v>
          </cell>
          <cell r="C1513" t="str">
            <v>h</v>
          </cell>
          <cell r="D1513">
            <v>83.02</v>
          </cell>
        </row>
        <row r="1514">
          <cell r="A1514" t="str">
            <v>53833</v>
          </cell>
          <cell r="B1514" t="str">
            <v>Distribuidor de agregado tipo dosador rebocável com 4 pneus com largura 3,66 m - depreciação e juros</v>
          </cell>
          <cell r="C1514" t="str">
            <v>h</v>
          </cell>
          <cell r="D1514">
            <v>8.14</v>
          </cell>
        </row>
        <row r="1515">
          <cell r="A1515" t="str">
            <v>53834</v>
          </cell>
          <cell r="B1515" t="str">
            <v>Distribuidor de agregado tipo dosador rebocável com 4 pneus com largura 3,66 m - manutenção</v>
          </cell>
          <cell r="C1515" t="str">
            <v>h</v>
          </cell>
          <cell r="D1515">
            <v>2.95</v>
          </cell>
        </row>
        <row r="1516">
          <cell r="A1516" t="str">
            <v>5991</v>
          </cell>
          <cell r="B1516" t="str">
            <v>Barra lisa com argamassa traço 1:4 (cimento e areia grossa), espessura 2,0cm, incluso aditivo impermeabilizante, preparo mecânico da argamassa</v>
          </cell>
          <cell r="C1516" t="str">
            <v>m²</v>
          </cell>
          <cell r="D1516">
            <v>30.61</v>
          </cell>
        </row>
        <row r="1517">
          <cell r="A1517" t="str">
            <v>5997</v>
          </cell>
          <cell r="B1517" t="str">
            <v>Barra lisa com argamassa traço 1:4 (cimento e areia grossa), espessura 2,0cm, preparo mecânico da argamassa</v>
          </cell>
          <cell r="C1517" t="str">
            <v>m²</v>
          </cell>
          <cell r="D1517">
            <v>28.8</v>
          </cell>
        </row>
        <row r="1518">
          <cell r="A1518" t="str">
            <v>72945</v>
          </cell>
          <cell r="B1518" t="str">
            <v>Imprimação de base de pavimentação com emulsão cm-30</v>
          </cell>
          <cell r="C1518" t="str">
            <v>m²</v>
          </cell>
          <cell r="D1518">
            <v>4.57</v>
          </cell>
        </row>
        <row r="1519">
          <cell r="A1519" t="str">
            <v>72956</v>
          </cell>
          <cell r="B1519" t="str">
            <v>Tratamento superficial simples - tss, com emulsão rr-2c</v>
          </cell>
          <cell r="C1519" t="str">
            <v>m²</v>
          </cell>
          <cell r="D1519">
            <v>4.9800000000000004</v>
          </cell>
        </row>
        <row r="1520">
          <cell r="A1520" t="str">
            <v>72958</v>
          </cell>
          <cell r="B1520" t="str">
            <v>Tratamento superficial duplo - tsd, com emulsão rr-2c</v>
          </cell>
          <cell r="C1520" t="str">
            <v>m²</v>
          </cell>
          <cell r="D1520">
            <v>8.84</v>
          </cell>
        </row>
        <row r="1521">
          <cell r="A1521" t="str">
            <v>72960</v>
          </cell>
          <cell r="B1521" t="str">
            <v>Tratamento superficial triplo - tst, com emulsão rr-2c</v>
          </cell>
          <cell r="C1521" t="str">
            <v>m²</v>
          </cell>
          <cell r="D1521">
            <v>11.58</v>
          </cell>
        </row>
        <row r="1522">
          <cell r="A1522" t="str">
            <v>72967</v>
          </cell>
          <cell r="B1522" t="str">
            <v>Meio-fio de concreto pré-moldado 12 x 30 cm, sobre base de concreto simples e rejuntado com argamassa traço 1:3 (cimento e areia)</v>
          </cell>
          <cell r="C1522" t="str">
            <v>m</v>
          </cell>
          <cell r="D1522">
            <v>39.07</v>
          </cell>
        </row>
        <row r="1523">
          <cell r="A1523" t="str">
            <v>73478</v>
          </cell>
          <cell r="B1523" t="str">
            <v>Maquina de juntas gás 8,25cv part manual (cp) incl operador</v>
          </cell>
          <cell r="C1523" t="str">
            <v>h</v>
          </cell>
          <cell r="D1523">
            <v>121.74</v>
          </cell>
        </row>
        <row r="1524">
          <cell r="A1524" t="str">
            <v>74022/058</v>
          </cell>
          <cell r="B1524" t="str">
            <v>Ensaio de abatimento do tronco de cone</v>
          </cell>
          <cell r="C1524" t="str">
            <v>un</v>
          </cell>
          <cell r="D1524">
            <v>39.44</v>
          </cell>
        </row>
        <row r="1525">
          <cell r="A1525" t="str">
            <v>74259</v>
          </cell>
          <cell r="B1525" t="str">
            <v>Ensaios de pintura de ligacao</v>
          </cell>
          <cell r="C1525" t="str">
            <v>m²</v>
          </cell>
          <cell r="D1525">
            <v>0.02</v>
          </cell>
        </row>
        <row r="1526">
          <cell r="A1526" t="str">
            <v>72733</v>
          </cell>
          <cell r="B1526" t="str">
            <v>Mobilização e instalação de 1 equipamento de sondagem, distância acima de 20km</v>
          </cell>
          <cell r="C1526" t="str">
            <v>un</v>
          </cell>
          <cell r="D1526">
            <v>548.03</v>
          </cell>
        </row>
        <row r="1527">
          <cell r="A1527" t="str">
            <v>68051</v>
          </cell>
          <cell r="B1527" t="str">
            <v>Locação alvenaria</v>
          </cell>
          <cell r="C1527" t="str">
            <v>m</v>
          </cell>
          <cell r="D1527">
            <v>4.07</v>
          </cell>
        </row>
        <row r="1528">
          <cell r="A1528" t="str">
            <v>73610</v>
          </cell>
          <cell r="B1528" t="str">
            <v>Locação de redes de água ou de esgoto, inclusive topógrafo</v>
          </cell>
          <cell r="C1528" t="str">
            <v>m</v>
          </cell>
          <cell r="D1528">
            <v>0.97</v>
          </cell>
        </row>
        <row r="1529">
          <cell r="A1529" t="str">
            <v>73679</v>
          </cell>
          <cell r="B1529" t="str">
            <v>Locação de adutoras, coletores tronco e interceptores - até dn 500 mm, inclusive topógrafo</v>
          </cell>
          <cell r="C1529" t="str">
            <v>m</v>
          </cell>
          <cell r="D1529">
            <v>1.67</v>
          </cell>
        </row>
        <row r="1530">
          <cell r="A1530" t="str">
            <v>73686</v>
          </cell>
          <cell r="B1530" t="str">
            <v>Locação da obra, com uso de equipamentos topográficos, inclusive topógrafo e nivelador</v>
          </cell>
          <cell r="C1530" t="str">
            <v>m²</v>
          </cell>
          <cell r="D1530">
            <v>17.899999999999999</v>
          </cell>
        </row>
        <row r="1531">
          <cell r="A1531" t="str">
            <v>73992/001</v>
          </cell>
          <cell r="B1531" t="str">
            <v>Locação convencional de obra, através de gabarito de tábuas corridas pontaletadas a cada 1,50m, sem reaproveitamento</v>
          </cell>
          <cell r="C1531" t="str">
            <v>m²</v>
          </cell>
          <cell r="D1531">
            <v>7.09</v>
          </cell>
        </row>
        <row r="1532">
          <cell r="A1532" t="str">
            <v>74077/001</v>
          </cell>
          <cell r="B1532" t="str">
            <v>Locação convencional de obra, através de gabarito de tábuas corridas pontaletadas, sem reaproveitamento</v>
          </cell>
          <cell r="C1532" t="str">
            <v>m²</v>
          </cell>
          <cell r="D1532">
            <v>5.98</v>
          </cell>
        </row>
        <row r="1533">
          <cell r="A1533" t="str">
            <v>74077/002</v>
          </cell>
          <cell r="B1533" t="str">
            <v>Locação convencional de obra, através de gabarito de tábuas corridas pontaletadas, com reaproveitamento de 10 vezes.</v>
          </cell>
          <cell r="C1533" t="str">
            <v>m²</v>
          </cell>
          <cell r="D1533">
            <v>3.13</v>
          </cell>
        </row>
        <row r="1534">
          <cell r="A1534" t="str">
            <v>74077/003</v>
          </cell>
          <cell r="B1534" t="str">
            <v>Locação convencional de obra, através de gabarito de tábuas corridas pontaletadas, com reaproveitamento de 3 vezes.</v>
          </cell>
          <cell r="C1534" t="str">
            <v>m²</v>
          </cell>
          <cell r="D1534">
            <v>3.86</v>
          </cell>
        </row>
        <row r="1535">
          <cell r="A1535" t="str">
            <v>73677</v>
          </cell>
          <cell r="B1535" t="str">
            <v>Cadastro de ligações prediais, inclusive topógrafo e desenhista</v>
          </cell>
          <cell r="C1535" t="str">
            <v>un</v>
          </cell>
          <cell r="D1535">
            <v>8.39</v>
          </cell>
        </row>
        <row r="1536">
          <cell r="A1536" t="str">
            <v>73678</v>
          </cell>
          <cell r="B1536" t="str">
            <v>Cadastro de adutoras. coletores e interceptores - até dn 500 mm, inclusive topógrafo e desenhista</v>
          </cell>
          <cell r="C1536" t="str">
            <v>m</v>
          </cell>
          <cell r="D1536">
            <v>2.99</v>
          </cell>
        </row>
        <row r="1537">
          <cell r="A1537" t="str">
            <v>73682</v>
          </cell>
          <cell r="B1537" t="str">
            <v>Cadastro de redes, inclusive topógrafo e desenhista</v>
          </cell>
          <cell r="C1537" t="str">
            <v>m</v>
          </cell>
          <cell r="D1537">
            <v>1.27</v>
          </cell>
        </row>
        <row r="1538">
          <cell r="A1538" t="str">
            <v>73370</v>
          </cell>
          <cell r="B1538" t="str">
            <v>Transporte qq nat cam basculante 30 km/h 8.00 t excl despesa carga/desc espera do caminhao/servente/e ou equip aux.</v>
          </cell>
          <cell r="C1538" t="str">
            <v>t.km</v>
          </cell>
          <cell r="D1538">
            <v>1.18</v>
          </cell>
        </row>
        <row r="1539">
          <cell r="A1539" t="str">
            <v>73372</v>
          </cell>
          <cell r="B1539" t="str">
            <v>Pinho de terceira 1" x 12" e 1" x 9"</v>
          </cell>
          <cell r="C1539" t="str">
            <v>m²</v>
          </cell>
          <cell r="D1539">
            <v>25.46</v>
          </cell>
        </row>
        <row r="1540">
          <cell r="A1540" t="str">
            <v>73373</v>
          </cell>
          <cell r="B1540" t="str">
            <v>Custo horário c/ materiais na operação - guindaste autopropelido madal - md 10a 45 hp</v>
          </cell>
          <cell r="C1540" t="str">
            <v>h</v>
          </cell>
          <cell r="D1540">
            <v>26.48</v>
          </cell>
        </row>
        <row r="1541">
          <cell r="A1541" t="str">
            <v>73374</v>
          </cell>
          <cell r="B1541" t="str">
            <v>Usina pre-misturadora de solos capac 350/600t/h (cf) incl equipe de operação</v>
          </cell>
          <cell r="C1541" t="str">
            <v>h</v>
          </cell>
          <cell r="D1541">
            <v>199.68</v>
          </cell>
        </row>
        <row r="1542">
          <cell r="A1542" t="str">
            <v>73378</v>
          </cell>
          <cell r="B1542" t="str">
            <v>Rompedor pneumático 32,6kg consumo ar 38,8l (cp) s/operador ponteira e mangueira-frequência de impacto de 1110 imp/min</v>
          </cell>
          <cell r="C1542" t="str">
            <v>h</v>
          </cell>
          <cell r="D1542">
            <v>1.98</v>
          </cell>
        </row>
        <row r="1543">
          <cell r="A1543" t="str">
            <v>73390</v>
          </cell>
          <cell r="B1543" t="str">
            <v>Compactador de pneus auto-propulsor diesel 76hp c/7 pneus-cp -peso 5,5/20t incl operador</v>
          </cell>
          <cell r="C1543" t="str">
            <v>h</v>
          </cell>
          <cell r="D1543">
            <v>106.95</v>
          </cell>
        </row>
        <row r="1544">
          <cell r="A1544" t="str">
            <v>73395</v>
          </cell>
          <cell r="B1544" t="str">
            <v>Grupo gerador 150 kva- chi</v>
          </cell>
          <cell r="C1544" t="str">
            <v>chi</v>
          </cell>
          <cell r="D1544">
            <v>4.1399999999999997</v>
          </cell>
        </row>
        <row r="1545">
          <cell r="A1545" t="str">
            <v>73397</v>
          </cell>
          <cell r="B1545" t="str">
            <v>Emboço cimento areia 1:4 esp=1,5cm incl chapisco 1:3 e=9mm</v>
          </cell>
          <cell r="C1545" t="str">
            <v>m²</v>
          </cell>
          <cell r="D1545">
            <v>21.13</v>
          </cell>
        </row>
        <row r="1546">
          <cell r="A1546" t="str">
            <v>73399</v>
          </cell>
          <cell r="B1546" t="str">
            <v>Depreciação e juros - maquina de demarcar faixas autoprop.</v>
          </cell>
          <cell r="C1546" t="str">
            <v>h</v>
          </cell>
          <cell r="D1546">
            <v>72.25</v>
          </cell>
        </row>
        <row r="1547">
          <cell r="A1547" t="str">
            <v>73402</v>
          </cell>
          <cell r="B1547" t="str">
            <v>Usina pre-misturadora de solos capac 350/600t/h (cp) incl equipe de operação</v>
          </cell>
          <cell r="C1547" t="str">
            <v>h</v>
          </cell>
          <cell r="D1547">
            <v>299.01</v>
          </cell>
        </row>
        <row r="1548">
          <cell r="A1548" t="str">
            <v>73405</v>
          </cell>
          <cell r="B1548" t="str">
            <v>Custo horário produtivo diurno-retro-escavadeira sobre rodas - case 580 h - 74 hp</v>
          </cell>
          <cell r="C1548" t="str">
            <v>chp</v>
          </cell>
          <cell r="D1548">
            <v>107.87</v>
          </cell>
        </row>
        <row r="1549">
          <cell r="A1549" t="str">
            <v>73408</v>
          </cell>
          <cell r="B1549" t="str">
            <v>Distribuidor de agregados autopropelido, cap 3 m3, a diesel, 6 cc, 140 cv, chp</v>
          </cell>
          <cell r="C1549" t="str">
            <v>chp</v>
          </cell>
          <cell r="D1549">
            <v>123.1</v>
          </cell>
        </row>
        <row r="1550">
          <cell r="A1550" t="str">
            <v>73413</v>
          </cell>
          <cell r="B1550" t="str">
            <v>Escavação mec.vala n escor até 1,5m c/retro mat 1a com redutor (pedras /inst prediais/outros redut produt ou cavas fundação) - excl. esgotamento</v>
          </cell>
          <cell r="C1550" t="str">
            <v>m³</v>
          </cell>
          <cell r="D1550">
            <v>13.16</v>
          </cell>
        </row>
        <row r="1551">
          <cell r="A1551" t="str">
            <v>73415</v>
          </cell>
          <cell r="B1551" t="str">
            <v>Pintura pva, três demãos</v>
          </cell>
          <cell r="C1551" t="str">
            <v>m²</v>
          </cell>
          <cell r="D1551">
            <v>12.7</v>
          </cell>
        </row>
        <row r="1552">
          <cell r="A1552" t="str">
            <v>73417</v>
          </cell>
          <cell r="B1552" t="str">
            <v>Grupo gerador 150 kva- chp</v>
          </cell>
          <cell r="C1552" t="str">
            <v>chp</v>
          </cell>
          <cell r="D1552">
            <v>118.33</v>
          </cell>
        </row>
        <row r="1553">
          <cell r="A1553" t="str">
            <v>5998</v>
          </cell>
          <cell r="B1553" t="str">
            <v>Pasta de cimento portland, espessura 1mm</v>
          </cell>
          <cell r="C1553" t="str">
            <v>m²</v>
          </cell>
          <cell r="D1553">
            <v>0.76</v>
          </cell>
        </row>
        <row r="1554">
          <cell r="A1554" t="str">
            <v>73747/001</v>
          </cell>
          <cell r="B1554" t="str">
            <v>Isolamento acústico em espuma de poliuretano espessura 20 mm, densidade 29kg/m3</v>
          </cell>
          <cell r="C1554" t="str">
            <v>m²</v>
          </cell>
          <cell r="D1554">
            <v>54</v>
          </cell>
        </row>
        <row r="1555">
          <cell r="A1555" t="str">
            <v>74001/001</v>
          </cell>
          <cell r="B1555" t="str">
            <v>Reboco com argamassa pré-fabricada, espessura 0,5cm, preparo mecânico da argamassa</v>
          </cell>
          <cell r="C1555" t="str">
            <v>m²</v>
          </cell>
          <cell r="D1555">
            <v>17.5</v>
          </cell>
        </row>
        <row r="1556">
          <cell r="A1556" t="str">
            <v>5926</v>
          </cell>
          <cell r="B1556" t="str">
            <v>Lança elevatória telescópica de acionamento hidráulico, capacidade de carga 30.000 kg, com cesto, montada sobre caminhão trucado - chi diurno</v>
          </cell>
          <cell r="C1556" t="str">
            <v>chi</v>
          </cell>
          <cell r="D1556">
            <v>268.33</v>
          </cell>
        </row>
        <row r="1557">
          <cell r="A1557" t="str">
            <v>5928</v>
          </cell>
          <cell r="B1557" t="str">
            <v>Guindauto hidráulico, cap. máx. carga 3300 kg, momento máx. carga 5,8 tm, alcance máx. horizontal 7,60 m, montado sobre caminhão toco potência 170 cv, inclusive carroceria fixa aberta de madeira - chp diurno</v>
          </cell>
          <cell r="C1557" t="str">
            <v>chp</v>
          </cell>
          <cell r="D1557">
            <v>115.75</v>
          </cell>
        </row>
        <row r="1558">
          <cell r="A1558" t="str">
            <v>5930</v>
          </cell>
          <cell r="B1558" t="str">
            <v>Guindauto hidráulico, cap. máx. carga 3300 kg, momento máx. carga 5,8 tm, alcance máx. horizontal 7,60 m, montado sobre caminhão toco potência 170 cv, inclusive carroceria fixa aberta de madeira - chi diurno</v>
          </cell>
          <cell r="C1558" t="str">
            <v>chi</v>
          </cell>
          <cell r="D1558">
            <v>33.39</v>
          </cell>
        </row>
        <row r="1559">
          <cell r="A1559" t="str">
            <v>73765/001</v>
          </cell>
          <cell r="B1559" t="str">
            <v>Pavimentação em paralelepipedo sobre colchão de pó de pedra espessura 10cm, rejuntado com argamassa de cimento e areia traço 1:3 (cimento e areia)</v>
          </cell>
          <cell r="C1559" t="str">
            <v>m²</v>
          </cell>
          <cell r="D1559">
            <v>80.64</v>
          </cell>
        </row>
        <row r="1560">
          <cell r="A1560" t="str">
            <v>73765/002</v>
          </cell>
          <cell r="B1560" t="str">
            <v>Pavimentação em paralelepipedo sobre colchão de pó de pedra espessura 10cm, rejuntado com betume e pedrisco</v>
          </cell>
          <cell r="C1560" t="str">
            <v>m²</v>
          </cell>
          <cell r="D1560">
            <v>83.48</v>
          </cell>
        </row>
        <row r="1561">
          <cell r="A1561" t="str">
            <v>73849/001</v>
          </cell>
          <cell r="B1561" t="str">
            <v>Areia asfalto a quente (aauq) com cap 50/70, incluso usinagem e aplicação, exclusive transporte</v>
          </cell>
          <cell r="C1561" t="str">
            <v>m³</v>
          </cell>
          <cell r="D1561">
            <v>429.87</v>
          </cell>
        </row>
        <row r="1562">
          <cell r="A1562" t="str">
            <v>73849/002</v>
          </cell>
          <cell r="B1562" t="str">
            <v>Areia asfalto a frio (aauf), com emulsão rr-2c incluso usinagem e aplicação, exclusive transporte</v>
          </cell>
          <cell r="C1562" t="str">
            <v>m³</v>
          </cell>
          <cell r="D1562">
            <v>408.86</v>
          </cell>
        </row>
        <row r="1563">
          <cell r="A1563" t="str">
            <v>73892/001</v>
          </cell>
          <cell r="B1563" t="str">
            <v>Piso (calçada) em concreto (cimento/areia/seixo rolado) preparo mecânico, e espessura de 7cm, com junta de dilatação em madeira</v>
          </cell>
          <cell r="C1563" t="str">
            <v>m²</v>
          </cell>
          <cell r="D1563">
            <v>30.17</v>
          </cell>
        </row>
        <row r="1564">
          <cell r="A1564" t="str">
            <v>73892/002</v>
          </cell>
          <cell r="B1564" t="str">
            <v>Piso (calçada) em concreto 12mpa traço 1:3:5 (cimento/areia/brita) preparo mecânico, espessura 7cm, com junta de dilatação em madeira</v>
          </cell>
          <cell r="C1564" t="str">
            <v>m²</v>
          </cell>
          <cell r="D1564">
            <v>29.23</v>
          </cell>
        </row>
        <row r="1565">
          <cell r="A1565" t="str">
            <v>72947</v>
          </cell>
          <cell r="B1565" t="str">
            <v>Sinalização horizontal com tinta retrorrefletiva a base de resina acrílica com microesferas de vidro</v>
          </cell>
          <cell r="C1565" t="str">
            <v>m²</v>
          </cell>
          <cell r="D1565">
            <v>16.5</v>
          </cell>
        </row>
        <row r="1566">
          <cell r="A1566" t="str">
            <v>73770/001</v>
          </cell>
          <cell r="B1566" t="str">
            <v>Barreira pré-moldada externa concreto armado 0,25x0,40x1,14m fck=25MPa aço CA-50 incl vigota horizontal montante a cada 1,00m ferros de ligação e materiais.</v>
          </cell>
          <cell r="C1566" t="str">
            <v>m</v>
          </cell>
          <cell r="D1566">
            <v>443.32</v>
          </cell>
        </row>
        <row r="1567">
          <cell r="A1567" t="str">
            <v>73770/002</v>
          </cell>
          <cell r="B1567" t="str">
            <v>Barreira dupla pré-mol inter concreto armado 0,15x0,65x0,77m fck=25MPa aço CA-50 incl ferros de ligação e materiais.</v>
          </cell>
          <cell r="C1567" t="str">
            <v>m</v>
          </cell>
          <cell r="D1567">
            <v>382.31</v>
          </cell>
        </row>
        <row r="1568">
          <cell r="A1568" t="str">
            <v>72962</v>
          </cell>
          <cell r="B1568" t="str">
            <v>Usinagem de cbuq com cap 50/70, para capa de rolamento</v>
          </cell>
          <cell r="C1568" t="str">
            <v>ton</v>
          </cell>
          <cell r="D1568">
            <v>196.68</v>
          </cell>
        </row>
        <row r="1569">
          <cell r="A1569" t="str">
            <v>72963</v>
          </cell>
          <cell r="B1569" t="str">
            <v>Usinagem de cbuq com cap 50/70, para binder</v>
          </cell>
          <cell r="C1569" t="str">
            <v>ton</v>
          </cell>
          <cell r="D1569">
            <v>164.09</v>
          </cell>
        </row>
        <row r="1570">
          <cell r="A1570" t="str">
            <v>72964</v>
          </cell>
          <cell r="B1570" t="str">
            <v>Concreto betuminoso usinado a quente com cap 50/70, binder, incluso usinagem e Aplicação, exclusive transporte</v>
          </cell>
          <cell r="C1570" t="str">
            <v>ton</v>
          </cell>
          <cell r="D1570">
            <v>172.23</v>
          </cell>
        </row>
        <row r="1571">
          <cell r="A1571" t="str">
            <v>72965</v>
          </cell>
          <cell r="B1571" t="str">
            <v>Fabricação e aplicação de concreto betuminoso usinado a quente(cbuq), cap 50/70, exclusive transporte</v>
          </cell>
          <cell r="C1571" t="str">
            <v>ton</v>
          </cell>
          <cell r="D1571">
            <v>206.85</v>
          </cell>
        </row>
        <row r="1572">
          <cell r="A1572" t="str">
            <v>72125</v>
          </cell>
          <cell r="B1572" t="str">
            <v>Remoção de pintura pva/acrílica</v>
          </cell>
          <cell r="C1572" t="str">
            <v>m²</v>
          </cell>
          <cell r="D1572">
            <v>6.1</v>
          </cell>
        </row>
        <row r="1573">
          <cell r="A1573" t="str">
            <v>73791/001</v>
          </cell>
          <cell r="B1573" t="str">
            <v>Pintura com tinta em pó industrializada a base de cal, duas demãos</v>
          </cell>
          <cell r="C1573" t="str">
            <v>m²</v>
          </cell>
          <cell r="D1573">
            <v>5.62</v>
          </cell>
        </row>
        <row r="1574">
          <cell r="A1574" t="str">
            <v>73999/001</v>
          </cell>
          <cell r="B1574" t="str">
            <v>Pintura a base de cal e fixador a base de óleo de linhaça, três demãos</v>
          </cell>
          <cell r="C1574" t="str">
            <v>m²</v>
          </cell>
          <cell r="D1574">
            <v>5.29</v>
          </cell>
        </row>
        <row r="1575">
          <cell r="A1575" t="str">
            <v>74133/001</v>
          </cell>
          <cell r="B1575" t="str">
            <v>Emassamento com masa a óleo, uma demão</v>
          </cell>
          <cell r="C1575" t="str">
            <v>m²</v>
          </cell>
          <cell r="D1575">
            <v>14.08</v>
          </cell>
        </row>
        <row r="1576">
          <cell r="A1576" t="str">
            <v>74133/002</v>
          </cell>
          <cell r="B1576" t="str">
            <v>Emassamento com massa a óleo, duas demãos</v>
          </cell>
          <cell r="C1576" t="str">
            <v>m²</v>
          </cell>
          <cell r="D1576">
            <v>17.86</v>
          </cell>
        </row>
        <row r="1577">
          <cell r="A1577" t="str">
            <v>73481</v>
          </cell>
          <cell r="B1577" t="str">
            <v>Escavação manual de valas em terra compacta, prof. de 0 m &lt; h &lt;= 1 m</v>
          </cell>
          <cell r="C1577" t="str">
            <v>m³</v>
          </cell>
          <cell r="D1577">
            <v>29.36</v>
          </cell>
        </row>
        <row r="1578">
          <cell r="A1578" t="str">
            <v>73486</v>
          </cell>
          <cell r="B1578" t="str">
            <v>Marco madeira regional 1a 7x3,5cm - p</v>
          </cell>
          <cell r="C1578" t="str">
            <v>m</v>
          </cell>
          <cell r="D1578">
            <v>26.38</v>
          </cell>
        </row>
        <row r="1579">
          <cell r="A1579" t="str">
            <v>73487</v>
          </cell>
          <cell r="B1579" t="str">
            <v>Serra circular makita 5900b 7` 2,3hp - chi</v>
          </cell>
          <cell r="C1579" t="str">
            <v>h</v>
          </cell>
          <cell r="D1579">
            <v>12.58</v>
          </cell>
        </row>
        <row r="1580">
          <cell r="A1580" t="str">
            <v>73488</v>
          </cell>
          <cell r="B1580" t="str">
            <v>Macaranduba aparelhada 3" x 6"</v>
          </cell>
          <cell r="C1580" t="str">
            <v>m</v>
          </cell>
          <cell r="D1580">
            <v>21.39</v>
          </cell>
        </row>
        <row r="1581">
          <cell r="A1581" t="str">
            <v>73489</v>
          </cell>
          <cell r="B1581" t="str">
            <v>Macaranduba aparelhada de 3" x 9"</v>
          </cell>
          <cell r="C1581" t="str">
            <v>m</v>
          </cell>
          <cell r="D1581">
            <v>32.770000000000003</v>
          </cell>
        </row>
        <row r="1582">
          <cell r="A1582" t="str">
            <v>73490</v>
          </cell>
          <cell r="B1582" t="str">
            <v>Tubo ca-1 concr armado p/galerias águas pluv diam=0,80m fornec mat com areia cimento 1:4 - fornecimento e assentamento, inclusive topógrafo</v>
          </cell>
          <cell r="C1582" t="str">
            <v>m</v>
          </cell>
          <cell r="D1582">
            <v>284.08999999999997</v>
          </cell>
        </row>
        <row r="1583">
          <cell r="A1583" t="str">
            <v>73491</v>
          </cell>
          <cell r="B1583" t="str">
            <v>Maquina polidora 4hp 12a 220v excl esmeril e operador (cp)</v>
          </cell>
          <cell r="C1583" t="str">
            <v>h</v>
          </cell>
          <cell r="D1583">
            <v>5.0199999999999996</v>
          </cell>
        </row>
        <row r="1584">
          <cell r="A1584" t="str">
            <v>73493</v>
          </cell>
          <cell r="B1584" t="str">
            <v>Teodolito convencional de micrometro c/leitura numérica (cp) precisão de 6s para levantamento de terrenos diversos</v>
          </cell>
          <cell r="C1584" t="str">
            <v>h</v>
          </cell>
          <cell r="D1584">
            <v>2.2999999999999998</v>
          </cell>
        </row>
        <row r="1585">
          <cell r="A1585" t="str">
            <v>73495</v>
          </cell>
          <cell r="B1585" t="str">
            <v>Trator esteiras diesel aprox 335cv c/lâmina 5000kg (cp) incl operador</v>
          </cell>
          <cell r="C1585" t="str">
            <v>h</v>
          </cell>
          <cell r="D1585">
            <v>656.23</v>
          </cell>
        </row>
        <row r="1586">
          <cell r="A1586" t="str">
            <v>73496</v>
          </cell>
          <cell r="B1586" t="str">
            <v>Socador pneumático 18,5kg consumo ar 0,82m3/m (cp) incl operador</v>
          </cell>
          <cell r="C1586" t="str">
            <v>h</v>
          </cell>
          <cell r="D1586">
            <v>2.5299999999999998</v>
          </cell>
        </row>
        <row r="1587">
          <cell r="A1587" t="str">
            <v>73503</v>
          </cell>
          <cell r="B1587" t="str">
            <v>Transporte de tubos de pvc DN 1000</v>
          </cell>
          <cell r="C1587" t="str">
            <v>m</v>
          </cell>
          <cell r="D1587">
            <v>6.75</v>
          </cell>
        </row>
        <row r="1588">
          <cell r="A1588" t="str">
            <v>73504</v>
          </cell>
          <cell r="B1588" t="str">
            <v>Transporte de tubos de pvc DN 900</v>
          </cell>
          <cell r="C1588" t="str">
            <v>m</v>
          </cell>
          <cell r="D1588">
            <v>5.7</v>
          </cell>
        </row>
        <row r="1589">
          <cell r="A1589" t="str">
            <v>73505</v>
          </cell>
          <cell r="B1589" t="str">
            <v>Transporte de tubos de pvc DN 800</v>
          </cell>
          <cell r="C1589" t="str">
            <v>m</v>
          </cell>
          <cell r="D1589">
            <v>4.72</v>
          </cell>
        </row>
        <row r="1590">
          <cell r="A1590" t="str">
            <v>73506</v>
          </cell>
          <cell r="B1590" t="str">
            <v>Transporte de tubos de pvc DN 700</v>
          </cell>
          <cell r="C1590" t="str">
            <v>m</v>
          </cell>
          <cell r="D1590">
            <v>3.83</v>
          </cell>
        </row>
        <row r="1591">
          <cell r="A1591" t="str">
            <v>74139/001</v>
          </cell>
          <cell r="B1591" t="str">
            <v>Porta de madeira para banheiro, em chapa de madeira compensada, revestida com lâminado texturizado, 80x160cm, incluso marco e dobradiças</v>
          </cell>
          <cell r="C1591" t="str">
            <v>un</v>
          </cell>
          <cell r="D1591">
            <v>236.92</v>
          </cell>
        </row>
        <row r="1592">
          <cell r="A1592" t="str">
            <v>74139/002</v>
          </cell>
          <cell r="B1592" t="str">
            <v>Porta de madeira para banheiro, em chapa de madeira compensada, revestida com lâminado texturizado, 60x160cm, incluso marco e dobradiças</v>
          </cell>
          <cell r="C1592" t="str">
            <v>un</v>
          </cell>
          <cell r="D1592">
            <v>205.05</v>
          </cell>
        </row>
        <row r="1593">
          <cell r="A1593" t="str">
            <v>73813/001</v>
          </cell>
          <cell r="B1593" t="str">
            <v>Janela de madeira almofadada 1a, 1,5x1,5m, de abrir, incluso guarnições e dobradiças</v>
          </cell>
          <cell r="C1593" t="str">
            <v>un</v>
          </cell>
          <cell r="D1593">
            <v>1327.03</v>
          </cell>
        </row>
        <row r="1594">
          <cell r="A1594" t="str">
            <v>40678</v>
          </cell>
          <cell r="B1594" t="str">
            <v>Porta em ferro quadriculado para abrigo de medidores e botijões, de abrir, com guarnições</v>
          </cell>
          <cell r="C1594" t="str">
            <v>m²</v>
          </cell>
          <cell r="D1594">
            <v>238.82</v>
          </cell>
        </row>
        <row r="1595">
          <cell r="A1595" t="str">
            <v>72140</v>
          </cell>
          <cell r="B1595" t="str">
            <v>Porta de ferro para lixeira, de abrir, tipo chapa, 70x210cm, com guar nicoes</v>
          </cell>
          <cell r="C1595" t="str">
            <v>un</v>
          </cell>
          <cell r="D1595">
            <v>328.94</v>
          </cell>
        </row>
        <row r="1596">
          <cell r="A1596" t="str">
            <v>73933/001</v>
          </cell>
          <cell r="B1596" t="str">
            <v>Porta de ferro, de abrir, tipo grade com chapa, 87x210cm, com guarnico es</v>
          </cell>
          <cell r="C1596" t="str">
            <v>m²</v>
          </cell>
          <cell r="D1596">
            <v>402.04</v>
          </cell>
        </row>
        <row r="1597">
          <cell r="A1597" t="str">
            <v>73933/002</v>
          </cell>
          <cell r="B1597" t="str">
            <v>Porta de ferro, de abrir, tipo chapa lisa, com guarnições</v>
          </cell>
          <cell r="C1597" t="str">
            <v>m²</v>
          </cell>
          <cell r="D1597">
            <v>396.4</v>
          </cell>
        </row>
        <row r="1598">
          <cell r="A1598" t="str">
            <v>73933/003</v>
          </cell>
          <cell r="B1598" t="str">
            <v>Porta de ferro tipo veneziana, de abrir, sem bandeira sem ferragens</v>
          </cell>
          <cell r="C1598" t="str">
            <v>m²</v>
          </cell>
          <cell r="D1598">
            <v>581.48</v>
          </cell>
        </row>
        <row r="1599">
          <cell r="A1599" t="str">
            <v>73933/004</v>
          </cell>
          <cell r="B1599" t="str">
            <v>Porta de ferro de abrir tipo barra chata, com requadro e guarnição com pleta</v>
          </cell>
          <cell r="C1599" t="str">
            <v>m²</v>
          </cell>
          <cell r="D1599">
            <v>379.35</v>
          </cell>
        </row>
        <row r="1600">
          <cell r="A1600" t="str">
            <v>74073/001</v>
          </cell>
          <cell r="B1600" t="str">
            <v>Alcapão em ferro 60x60cm, incluso ferragens</v>
          </cell>
          <cell r="C1600" t="str">
            <v>un</v>
          </cell>
          <cell r="D1600">
            <v>59.3</v>
          </cell>
        </row>
        <row r="1601">
          <cell r="A1601" t="str">
            <v>74073/002</v>
          </cell>
          <cell r="B1601" t="str">
            <v>Alcapão em ferro 70x70cm, incluso ferragens</v>
          </cell>
          <cell r="C1601" t="str">
            <v>un</v>
          </cell>
          <cell r="D1601">
            <v>68.98</v>
          </cell>
        </row>
        <row r="1602">
          <cell r="A1602" t="str">
            <v>74136/001</v>
          </cell>
          <cell r="B1602" t="str">
            <v>Porta de aço de enrolar tipo grade, chapa 16</v>
          </cell>
          <cell r="C1602" t="str">
            <v>m²</v>
          </cell>
          <cell r="D1602">
            <v>831.17</v>
          </cell>
        </row>
        <row r="1603">
          <cell r="A1603" t="str">
            <v>74136/002</v>
          </cell>
          <cell r="B1603" t="str">
            <v>Porta de aço chapa 24, de enrolar, vazada tijolinho ou equivalente com retângulo ou círculo, acabamento galvanizado natural</v>
          </cell>
          <cell r="C1603" t="str">
            <v>m²</v>
          </cell>
          <cell r="D1603">
            <v>691.05</v>
          </cell>
        </row>
        <row r="1604">
          <cell r="A1604" t="str">
            <v>74136/003</v>
          </cell>
          <cell r="B1604" t="str">
            <v>Porta de aço chapa 24, de enrolar, raiada, larga com acabamento galvanizado natural</v>
          </cell>
          <cell r="C1604" t="str">
            <v>m²</v>
          </cell>
          <cell r="D1604">
            <v>462.03</v>
          </cell>
        </row>
        <row r="1605">
          <cell r="A1605" t="str">
            <v>6103</v>
          </cell>
          <cell r="B1605" t="str">
            <v>Janela basculante de ferro em cantoneira 5/8"x1/8", linha popular</v>
          </cell>
          <cell r="C1605" t="str">
            <v>m²</v>
          </cell>
          <cell r="D1605">
            <v>422.97</v>
          </cell>
        </row>
        <row r="1606">
          <cell r="A1606" t="str">
            <v>6104</v>
          </cell>
          <cell r="B1606" t="str">
            <v>Janela basculante em chapa dobrada de aço</v>
          </cell>
          <cell r="C1606" t="str">
            <v>m²</v>
          </cell>
          <cell r="D1606">
            <v>422.97</v>
          </cell>
        </row>
        <row r="1607">
          <cell r="A1607" t="str">
            <v>6126</v>
          </cell>
          <cell r="B1607" t="str">
            <v>Janela de correr em chapa de aço, com duas folhas, para vidro</v>
          </cell>
          <cell r="C1607" t="str">
            <v>m²</v>
          </cell>
          <cell r="D1607">
            <v>674.81</v>
          </cell>
        </row>
        <row r="1608">
          <cell r="A1608" t="str">
            <v>72148</v>
          </cell>
          <cell r="B1608" t="str">
            <v>Retirada de batentes metálicos</v>
          </cell>
          <cell r="C1608" t="str">
            <v>un</v>
          </cell>
          <cell r="D1608">
            <v>30.59</v>
          </cell>
        </row>
        <row r="1609">
          <cell r="A1609" t="str">
            <v>72149</v>
          </cell>
          <cell r="B1609" t="str">
            <v>Recolocação de batentes metálicos, considerando reaproveitamento do material</v>
          </cell>
          <cell r="C1609" t="str">
            <v>un</v>
          </cell>
          <cell r="D1609">
            <v>33.14</v>
          </cell>
        </row>
        <row r="1610">
          <cell r="A1610" t="str">
            <v>73940/001</v>
          </cell>
          <cell r="B1610" t="str">
            <v>Janela de correr em chapa de aço dobrada, quatro folhas, sem divisão horizontal, para vidro, 1,50x1,20m</v>
          </cell>
          <cell r="C1610" t="str">
            <v>un</v>
          </cell>
          <cell r="D1610">
            <v>552.99</v>
          </cell>
        </row>
        <row r="1611">
          <cell r="A1611" t="str">
            <v>73945/001</v>
          </cell>
          <cell r="B1611" t="str">
            <v>Janela de chapa dobrada de aço com adição de cobre pré-zincado de correr 2 folhas para vidro, excluindo vidros</v>
          </cell>
          <cell r="C1611" t="str">
            <v>m²</v>
          </cell>
          <cell r="D1611">
            <v>531.45000000000005</v>
          </cell>
        </row>
        <row r="1612">
          <cell r="A1612" t="str">
            <v>73961/001</v>
          </cell>
          <cell r="B1612" t="str">
            <v>Janela maxim-ar em chapa dobrada</v>
          </cell>
          <cell r="C1612" t="str">
            <v>m²</v>
          </cell>
          <cell r="D1612">
            <v>784.24</v>
          </cell>
        </row>
        <row r="1613">
          <cell r="A1613" t="str">
            <v>73984/001</v>
          </cell>
          <cell r="B1613" t="str">
            <v>Janela de correr em chapa de aço dobrada, quatro folhas, com divisão horizontal, para vidro, 1,50x1,20m</v>
          </cell>
          <cell r="C1613" t="str">
            <v>m²</v>
          </cell>
          <cell r="D1613">
            <v>547.61</v>
          </cell>
        </row>
        <row r="1614">
          <cell r="A1614" t="str">
            <v>73984/002</v>
          </cell>
          <cell r="B1614" t="str">
            <v>Janela de correr em ferro tipo veneziana, duas folhas, linha popular</v>
          </cell>
          <cell r="C1614" t="str">
            <v>m²</v>
          </cell>
          <cell r="D1614">
            <v>620.17999999999995</v>
          </cell>
        </row>
        <row r="1615">
          <cell r="A1615" t="str">
            <v>73932/001</v>
          </cell>
          <cell r="B1615" t="str">
            <v>Grade de ferro em barra chata 3/16"</v>
          </cell>
          <cell r="C1615" t="str">
            <v>m²</v>
          </cell>
          <cell r="D1615">
            <v>272.44</v>
          </cell>
        </row>
        <row r="1616">
          <cell r="A1616" t="str">
            <v>73631</v>
          </cell>
          <cell r="B1616" t="str">
            <v>Guarda-corpo em tubo de aço galvanizado 1 1/2"</v>
          </cell>
          <cell r="C1616" t="str">
            <v>m²</v>
          </cell>
          <cell r="D1616">
            <v>242.2</v>
          </cell>
        </row>
        <row r="1617">
          <cell r="A1617" t="str">
            <v>74195/001</v>
          </cell>
          <cell r="B1617" t="str">
            <v>Guarda-corpo com corrimão em ferro barra chata 3/16"</v>
          </cell>
          <cell r="C1617" t="str">
            <v>m</v>
          </cell>
          <cell r="D1617">
            <v>327.45</v>
          </cell>
        </row>
        <row r="1618">
          <cell r="A1618" t="str">
            <v>73665</v>
          </cell>
          <cell r="B1618" t="str">
            <v>Escada tipo marinheiro em aço ca-50 9,52mm incluso pintura com fundo anticorrosivo tipo zarcão</v>
          </cell>
          <cell r="C1618" t="str">
            <v>m</v>
          </cell>
          <cell r="D1618">
            <v>47.34</v>
          </cell>
        </row>
        <row r="1619">
          <cell r="A1619" t="str">
            <v>73669</v>
          </cell>
          <cell r="B1619" t="str">
            <v>Corrimão em madeira 1a 2,5x30cm</v>
          </cell>
          <cell r="C1619" t="str">
            <v>m</v>
          </cell>
          <cell r="D1619">
            <v>60.61</v>
          </cell>
        </row>
        <row r="1620">
          <cell r="A1620" t="str">
            <v>72969</v>
          </cell>
          <cell r="B1620" t="str">
            <v>Carga de pedra para pavimento poliédrico</v>
          </cell>
          <cell r="C1620" t="str">
            <v>m²</v>
          </cell>
          <cell r="D1620">
            <v>0.76</v>
          </cell>
        </row>
        <row r="1621">
          <cell r="A1621" t="str">
            <v>72971</v>
          </cell>
          <cell r="B1621" t="str">
            <v>Compactação de pavimento poliédrico</v>
          </cell>
          <cell r="C1621" t="str">
            <v>m²</v>
          </cell>
          <cell r="D1621">
            <v>0.05</v>
          </cell>
        </row>
        <row r="1622">
          <cell r="A1622" t="str">
            <v>72972</v>
          </cell>
          <cell r="B1622" t="str">
            <v>Contenção lateral com solo local para pavimento poliédrico</v>
          </cell>
          <cell r="C1622" t="str">
            <v>m²</v>
          </cell>
          <cell r="D1622">
            <v>0.61</v>
          </cell>
        </row>
        <row r="1623">
          <cell r="A1623" t="str">
            <v>72973</v>
          </cell>
          <cell r="B1623" t="str">
            <v>Corte e preparo de cordão de pedra para pavimento poliédrico</v>
          </cell>
          <cell r="C1623" t="str">
            <v>m</v>
          </cell>
          <cell r="D1623">
            <v>1.1499999999999999</v>
          </cell>
        </row>
        <row r="1624">
          <cell r="A1624" t="str">
            <v>72974</v>
          </cell>
          <cell r="B1624" t="str">
            <v>Corte e preparo de pedra para pavimento poliédrico</v>
          </cell>
          <cell r="C1624" t="str">
            <v>m²</v>
          </cell>
          <cell r="D1624">
            <v>3.83</v>
          </cell>
        </row>
        <row r="1625">
          <cell r="A1625" t="str">
            <v>72975</v>
          </cell>
          <cell r="B1625" t="str">
            <v>Desmonte manual de pedra para pavimento poliédrico</v>
          </cell>
          <cell r="C1625" t="str">
            <v>m²</v>
          </cell>
          <cell r="D1625">
            <v>0.43</v>
          </cell>
        </row>
        <row r="1626">
          <cell r="A1626" t="str">
            <v>73425</v>
          </cell>
          <cell r="B1626" t="str">
            <v>Custo horário com depreciação e juros - trator de esteiras CATERPILLAR d6d ps - 163 6a - 140 hp</v>
          </cell>
          <cell r="C1626" t="str">
            <v>h</v>
          </cell>
          <cell r="D1626">
            <v>59.36</v>
          </cell>
        </row>
        <row r="1627">
          <cell r="A1627" t="str">
            <v>73426</v>
          </cell>
          <cell r="B1627" t="str">
            <v>Perfuração manual diâmetro 20 cm (5 tf)</v>
          </cell>
          <cell r="C1627" t="str">
            <v>m</v>
          </cell>
          <cell r="D1627">
            <v>54.28</v>
          </cell>
        </row>
        <row r="1628">
          <cell r="A1628" t="str">
            <v>73428</v>
          </cell>
          <cell r="B1628" t="str">
            <v>Custo horário produtivo diurno - martelete ou rompedor atlas copco - tex 31</v>
          </cell>
          <cell r="C1628" t="str">
            <v>chp</v>
          </cell>
          <cell r="D1628">
            <v>12.58</v>
          </cell>
        </row>
        <row r="1629">
          <cell r="A1629" t="str">
            <v>73430</v>
          </cell>
          <cell r="B1629" t="str">
            <v>Escavação mec. vala n escor mat 1a c/retro entre 1,5 e 3m c/ redutor ( pedras/inst prediais/outros redut.produtiv ou cavas fundação ) - excl. esgotamento.</v>
          </cell>
          <cell r="C1629" t="str">
            <v>m³</v>
          </cell>
          <cell r="D1629">
            <v>16</v>
          </cell>
        </row>
        <row r="1630">
          <cell r="A1630" t="str">
            <v>73431</v>
          </cell>
          <cell r="B1630" t="str">
            <v>Pinho terceira 2,5x10cm</v>
          </cell>
          <cell r="C1630" t="str">
            <v>m</v>
          </cell>
          <cell r="D1630">
            <v>2.61</v>
          </cell>
        </row>
        <row r="1631">
          <cell r="A1631" t="str">
            <v>73432</v>
          </cell>
          <cell r="B1631" t="str">
            <v>Chp - betoneira capac. 320 l, motor diesel 6 hp, alfa 320 ou similar</v>
          </cell>
          <cell r="C1631" t="str">
            <v>h</v>
          </cell>
          <cell r="D1631">
            <v>15.07</v>
          </cell>
        </row>
        <row r="1632">
          <cell r="A1632" t="str">
            <v>6081</v>
          </cell>
          <cell r="B1632" t="str">
            <v>Pintura verniz poliuretano brilhante em madeira, três demãos</v>
          </cell>
          <cell r="C1632" t="str">
            <v>m²</v>
          </cell>
          <cell r="D1632">
            <v>15.42</v>
          </cell>
        </row>
        <row r="1633">
          <cell r="A1633" t="str">
            <v>6082</v>
          </cell>
          <cell r="B1633" t="str">
            <v>Pintura em verniz sintético brilhante em madeira, três demãos</v>
          </cell>
          <cell r="C1633" t="str">
            <v>m²</v>
          </cell>
          <cell r="D1633">
            <v>11.79</v>
          </cell>
        </row>
        <row r="1634">
          <cell r="A1634" t="str">
            <v>73739/001</v>
          </cell>
          <cell r="B1634" t="str">
            <v>Pintura esmalte acetinado em madeira, duas demãos</v>
          </cell>
          <cell r="C1634" t="str">
            <v>m²</v>
          </cell>
          <cell r="D1634">
            <v>11.53</v>
          </cell>
        </row>
        <row r="1635">
          <cell r="A1635" t="str">
            <v>74065/001</v>
          </cell>
          <cell r="B1635" t="str">
            <v>Pintura esmalte fosco para madeira, duas demãos, sobre fundo nivelador branco</v>
          </cell>
          <cell r="C1635" t="str">
            <v>m²</v>
          </cell>
          <cell r="D1635">
            <v>17.98</v>
          </cell>
        </row>
        <row r="1636">
          <cell r="A1636" t="str">
            <v>74065/002</v>
          </cell>
          <cell r="B1636" t="str">
            <v>Pintura esmalte acetinado para madeira, duas demãos, sobre fundo nível ador branco</v>
          </cell>
          <cell r="C1636" t="str">
            <v>m²</v>
          </cell>
          <cell r="D1636">
            <v>17.68</v>
          </cell>
        </row>
        <row r="1637">
          <cell r="A1637" t="str">
            <v>74065/003</v>
          </cell>
          <cell r="B1637" t="str">
            <v>Pintura esmalte brilhante para madeira, duas demãos, sobre fundo nível ador branco</v>
          </cell>
          <cell r="C1637" t="str">
            <v>m²</v>
          </cell>
          <cell r="D1637">
            <v>17.59</v>
          </cell>
        </row>
        <row r="1638">
          <cell r="A1638" t="str">
            <v>73551</v>
          </cell>
          <cell r="B1638" t="str">
            <v>Argamassa traço 1:4 (cimento e pedrisco), preparo manual</v>
          </cell>
          <cell r="C1638" t="str">
            <v>m³</v>
          </cell>
          <cell r="D1638">
            <v>332.07</v>
          </cell>
        </row>
        <row r="1639">
          <cell r="A1639" t="str">
            <v>73553</v>
          </cell>
          <cell r="B1639" t="str">
            <v>Maquina de pintar faixa consmaq fx24 14hp - chp</v>
          </cell>
          <cell r="C1639" t="str">
            <v>h</v>
          </cell>
          <cell r="D1639">
            <v>210.49</v>
          </cell>
        </row>
        <row r="1640">
          <cell r="A1640" t="str">
            <v>73554</v>
          </cell>
          <cell r="B1640" t="str">
            <v>Macaranduba aparelhada 3" x 3"</v>
          </cell>
          <cell r="C1640" t="str">
            <v>m</v>
          </cell>
          <cell r="D1640">
            <v>10.68</v>
          </cell>
        </row>
        <row r="1641">
          <cell r="A1641" t="str">
            <v>73557</v>
          </cell>
          <cell r="B1641" t="str">
            <v>Maquina polidora 4hp 12amp 220v excl esmeril e operador (ci)</v>
          </cell>
          <cell r="C1641" t="str">
            <v>h</v>
          </cell>
          <cell r="D1641">
            <v>2.3199999999999998</v>
          </cell>
        </row>
        <row r="1642">
          <cell r="A1642" t="str">
            <v>73558</v>
          </cell>
          <cell r="B1642" t="str">
            <v>Locação de extrusora de guias e sarjetas sem formas, motor diesel de 1 4cv, exclusive operador (ci)</v>
          </cell>
          <cell r="C1642" t="str">
            <v>h</v>
          </cell>
          <cell r="D1642">
            <v>5.68</v>
          </cell>
        </row>
        <row r="1643">
          <cell r="A1643" t="str">
            <v>73559</v>
          </cell>
          <cell r="B1643" t="str">
            <v>Usina pre-misturadora de solos capac 350/600t/h (ci) incl equipe de operação</v>
          </cell>
          <cell r="C1643" t="str">
            <v>h</v>
          </cell>
          <cell r="D1643">
            <v>188.64</v>
          </cell>
        </row>
        <row r="1644">
          <cell r="A1644" t="str">
            <v>40675</v>
          </cell>
          <cell r="B1644" t="str">
            <v>Assentamento de peitoril com argamassa de cimento colante</v>
          </cell>
          <cell r="C1644" t="str">
            <v>m</v>
          </cell>
          <cell r="D1644">
            <v>3.03</v>
          </cell>
        </row>
        <row r="1645">
          <cell r="A1645" t="str">
            <v>9536</v>
          </cell>
          <cell r="B1645" t="str">
            <v>Forro de madeira para beiral, tábuas de 10x1cm com friso macho/fêmea, inclusa meia-cana e testeira com altura de 15cm</v>
          </cell>
          <cell r="C1645" t="str">
            <v>m²</v>
          </cell>
          <cell r="D1645">
            <v>99.46</v>
          </cell>
        </row>
        <row r="1646">
          <cell r="A1646" t="str">
            <v>74250/001</v>
          </cell>
          <cell r="B1646" t="str">
            <v>Forro de madeira, tábuas 10x1cm com friso macho/fêmea, exclusive entarugamento</v>
          </cell>
          <cell r="C1646" t="str">
            <v>m²</v>
          </cell>
          <cell r="D1646">
            <v>60.56</v>
          </cell>
        </row>
        <row r="1647">
          <cell r="A1647" t="str">
            <v>74250/002</v>
          </cell>
          <cell r="B1647" t="str">
            <v>Forro de madeira, tábuas 10x1cm com friso macho/fêmea, inclusive meia- cana e entarugamento</v>
          </cell>
          <cell r="C1647" t="str">
            <v>m²</v>
          </cell>
          <cell r="D1647">
            <v>68.78</v>
          </cell>
        </row>
        <row r="1648">
          <cell r="A1648" t="str">
            <v>72197</v>
          </cell>
          <cell r="B1648" t="str">
            <v>Sanca de gesso, altura 15cm, moldada na obra</v>
          </cell>
          <cell r="C1648" t="str">
            <v>m</v>
          </cell>
          <cell r="D1648">
            <v>20.18</v>
          </cell>
        </row>
        <row r="1649">
          <cell r="A1649" t="str">
            <v>73792/001</v>
          </cell>
          <cell r="B1649" t="str">
            <v>Forro em placas pré-moldadas de gesso liso, bisotado, 60x60cm com espessura central 1,2cm e nas bordas 3,0cm, incluso fixação com arame e estrutura de madeira</v>
          </cell>
          <cell r="C1649" t="str">
            <v>m²</v>
          </cell>
          <cell r="D1649">
            <v>52.69</v>
          </cell>
        </row>
        <row r="1650">
          <cell r="A1650" t="str">
            <v>73986/001</v>
          </cell>
          <cell r="B1650" t="str">
            <v>Forro de gesso em placas 60x60cm, espessura 1,2cm, inclusive fixação com arame</v>
          </cell>
          <cell r="C1650" t="str">
            <v>m²</v>
          </cell>
          <cell r="D1650">
            <v>24.07</v>
          </cell>
        </row>
        <row r="1651">
          <cell r="A1651" t="str">
            <v>72200</v>
          </cell>
          <cell r="B1651" t="str">
            <v>Revestimento em lâminado melamínico texturizado, espessura 1,3mm, fixado com cola</v>
          </cell>
          <cell r="C1651" t="str">
            <v>m²</v>
          </cell>
          <cell r="D1651">
            <v>62.42</v>
          </cell>
        </row>
        <row r="1652">
          <cell r="A1652" t="str">
            <v>73807/001</v>
          </cell>
          <cell r="B1652" t="str">
            <v>Corrimão em marmorite, largura 15cm</v>
          </cell>
          <cell r="C1652" t="str">
            <v>m</v>
          </cell>
          <cell r="D1652">
            <v>67.08</v>
          </cell>
        </row>
        <row r="1653">
          <cell r="A1653" t="str">
            <v>53840</v>
          </cell>
          <cell r="B1653" t="str">
            <v>Grade aradora com 20 discos de 24 " sobre pneus - depreciação e juros</v>
          </cell>
          <cell r="C1653" t="str">
            <v>h</v>
          </cell>
          <cell r="D1653">
            <v>2.14</v>
          </cell>
        </row>
        <row r="1654">
          <cell r="A1654" t="str">
            <v>53841</v>
          </cell>
          <cell r="B1654" t="str">
            <v>Grade aradora com 20 discos de 24 " sobre pneus - manutenção</v>
          </cell>
          <cell r="C1654" t="str">
            <v>h</v>
          </cell>
          <cell r="D1654">
            <v>1.69</v>
          </cell>
        </row>
        <row r="1655">
          <cell r="A1655" t="str">
            <v>53842</v>
          </cell>
          <cell r="B1655" t="str">
            <v>Lança elevatória telescópica de acionamento hidráulico, capacidade de carga 30.000 kg, com cesto, montada sobre caminhão trucado - depreciação e juros</v>
          </cell>
          <cell r="C1655" t="str">
            <v>h</v>
          </cell>
          <cell r="D1655">
            <v>251.13</v>
          </cell>
        </row>
        <row r="1656">
          <cell r="A1656" t="str">
            <v>53843</v>
          </cell>
          <cell r="B1656" t="str">
            <v>Lança elevatória telescópica de acionamento hidráulico, capacidade de carga 30.000 kg, com cesto, montada sobre caminhão trucado - custo com mão-de-obra na operação diurna</v>
          </cell>
          <cell r="C1656" t="str">
            <v>h</v>
          </cell>
          <cell r="D1656">
            <v>17.190000000000001</v>
          </cell>
        </row>
        <row r="1657">
          <cell r="A1657" t="str">
            <v>53849</v>
          </cell>
          <cell r="B1657" t="str">
            <v>Motoniveladora potência básica líquida (primeira marcha) 125 hp, peso bruto 13032 kg, largura da lâmina de 3,7 m - materiais na operação. af _06/2014</v>
          </cell>
          <cell r="C1657" t="str">
            <v>h</v>
          </cell>
          <cell r="D1657">
            <v>73.180000000000007</v>
          </cell>
        </row>
        <row r="1658">
          <cell r="A1658" t="str">
            <v>53852</v>
          </cell>
          <cell r="B1658" t="str">
            <v>Motoscraper 270hp -custo com mão-de-obra na operação noturna</v>
          </cell>
          <cell r="C1658" t="str">
            <v>h</v>
          </cell>
          <cell r="D1658">
            <v>31.2</v>
          </cell>
        </row>
        <row r="1659">
          <cell r="A1659" t="str">
            <v>53857</v>
          </cell>
          <cell r="B1659" t="str">
            <v>Pá carregadeira sobre rodas, potência líquida 128 hp, capacidade da caçamba 1,7 a 2,8 m³, peso operacional 11632 kg manutenção. af_06/2014</v>
          </cell>
          <cell r="C1659" t="str">
            <v>h</v>
          </cell>
          <cell r="D1659">
            <v>21.7</v>
          </cell>
        </row>
        <row r="1660">
          <cell r="A1660" t="str">
            <v>53858</v>
          </cell>
          <cell r="B1660" t="str">
            <v>Pá carregadeira sobre rodas, potência líquida 128 hp, capacidade da caçamba 1,7 a 2,8 m³, peso operacional 11632 kg materiais na operação. af_06/2014</v>
          </cell>
          <cell r="C1660" t="str">
            <v>h</v>
          </cell>
          <cell r="D1660">
            <v>62.45</v>
          </cell>
        </row>
        <row r="1661">
          <cell r="A1661" t="str">
            <v>53861</v>
          </cell>
          <cell r="B1661" t="str">
            <v>Pá carregadeira sobre rodas, potência 197 hp, capacidade da caçamba 2 5 a 3,5 m³, peso operacional 18338 kg - manutenção. af_06/2014</v>
          </cell>
          <cell r="C1661" t="str">
            <v>h</v>
          </cell>
          <cell r="D1661">
            <v>30.09</v>
          </cell>
        </row>
        <row r="1662">
          <cell r="A1662" t="str">
            <v>53863</v>
          </cell>
          <cell r="B1662" t="str">
            <v>Martelete ou rompedor pneumático manual 28kg, frequência de impacto 12 30/minuto - manutenção</v>
          </cell>
          <cell r="C1662" t="str">
            <v>h</v>
          </cell>
          <cell r="D1662">
            <v>1.79</v>
          </cell>
        </row>
        <row r="1663">
          <cell r="A1663" t="str">
            <v>53865</v>
          </cell>
          <cell r="B1663" t="str">
            <v>Compressor de ar rebocável, descarga livre efetiva 180pcm, pressão de trabalho 102 psi, motor a diesel 89cv - custo horário de materiais na operação</v>
          </cell>
          <cell r="C1663" t="str">
            <v>h</v>
          </cell>
          <cell r="D1663">
            <v>33.35</v>
          </cell>
        </row>
        <row r="1664">
          <cell r="A1664" t="str">
            <v>53866</v>
          </cell>
          <cell r="B1664" t="str">
            <v>Bomba submersível elétrica trifásica, potência 2,96 hp, ø rotor 144 mm semi-aberto, bocal de saída ø 2, hm/q = 2 mca / 38,8 m³/h a 28 mca / 5 m³/h - materiais na operação. af_06/2014</v>
          </cell>
          <cell r="C1664" t="str">
            <v>h</v>
          </cell>
          <cell r="D1664">
            <v>1.1000000000000001</v>
          </cell>
        </row>
        <row r="1665">
          <cell r="A1665" t="str">
            <v>73758/001</v>
          </cell>
          <cell r="B1665" t="str">
            <v>Levantamento seção transversal c/nível terreno não acidentado vegetação densa inclusive desenho esc 1:200 em papel vegetal milimetrado (medido p/m seção), inclusive nivelador, auxiliar de cálculo topográfico e desenhista.</v>
          </cell>
          <cell r="C1665" t="str">
            <v>m</v>
          </cell>
          <cell r="D1665">
            <v>1.46</v>
          </cell>
        </row>
        <row r="1666">
          <cell r="A1666" t="str">
            <v>74038/001</v>
          </cell>
          <cell r="B1666" t="str">
            <v>Portão com mourões de madeira roliça, diâmetro 11cm, com 5 fios de arame farpado nº 14 classe 250, sem dobradiças</v>
          </cell>
          <cell r="C1666" t="str">
            <v>m</v>
          </cell>
          <cell r="D1666">
            <v>20.100000000000001</v>
          </cell>
        </row>
        <row r="1667">
          <cell r="A1667" t="str">
            <v>74039/001</v>
          </cell>
          <cell r="B1667" t="str">
            <v>Cerca com mourões de madeira roliça, diâmetro 11cm, espaçamento de 2m, altura livre de 1m, cravados 0,5m, com 5 fios de arame farpado nº 14 classe 250</v>
          </cell>
          <cell r="C1667" t="str">
            <v>m</v>
          </cell>
          <cell r="D1667">
            <v>20.100000000000001</v>
          </cell>
        </row>
        <row r="1668">
          <cell r="A1668" t="str">
            <v>74118/001</v>
          </cell>
          <cell r="B1668" t="str">
            <v>Plantio de cerca viva com arbustos de altura 50 a 100cm, com 4un/m</v>
          </cell>
          <cell r="C1668" t="str">
            <v>m</v>
          </cell>
          <cell r="D1668">
            <v>215.4</v>
          </cell>
        </row>
        <row r="1669">
          <cell r="A1669" t="str">
            <v>74142/001</v>
          </cell>
          <cell r="B1669" t="str">
            <v>Cerca com mourões de concreto, reto, espaçamento de 3m, cravados 0,5m, com 4 fios de arame farpado nº 14 classe 250</v>
          </cell>
          <cell r="C1669" t="str">
            <v>m</v>
          </cell>
          <cell r="D1669">
            <v>36.61</v>
          </cell>
        </row>
        <row r="1670">
          <cell r="A1670" t="str">
            <v>74142/002</v>
          </cell>
          <cell r="B1670" t="str">
            <v>Cerca com mourões de madeira, 7,5x7,5cm, espaçamento de 2m, altura livre de 2m, cravados 0,5m, com 4 fios de arame farpado nº 14 classe 250</v>
          </cell>
          <cell r="C1670" t="str">
            <v>m</v>
          </cell>
          <cell r="D1670">
            <v>16.23</v>
          </cell>
        </row>
        <row r="1671">
          <cell r="A1671" t="str">
            <v>74142/003</v>
          </cell>
          <cell r="B1671" t="str">
            <v>Cerca com mourões de madeira, 7,5x7,5cm, espaçamento de 2m, altura livre de 2m, cravados 0,5m, com 8 fios de arame farpado nº 14 classe 250</v>
          </cell>
          <cell r="C1671" t="str">
            <v>m</v>
          </cell>
          <cell r="D1671">
            <v>25.09</v>
          </cell>
        </row>
        <row r="1672">
          <cell r="A1672" t="str">
            <v>74142/004</v>
          </cell>
          <cell r="B1672" t="str">
            <v>Cerca com mourões de concreto, seção "t" ponta inclinada, 10x10cm, espaçamento de 3m, cravados 0,5m, com 11 fios de arame farpado nº 16</v>
          </cell>
          <cell r="C1672" t="str">
            <v>m</v>
          </cell>
          <cell r="D1672">
            <v>46.55</v>
          </cell>
        </row>
        <row r="1673">
          <cell r="A1673" t="str">
            <v>74143/001</v>
          </cell>
          <cell r="B1673" t="str">
            <v>Cerca com mourões de concreto, reto, 15x15cm, espaçamento de 3m, crava dos 0,5m, escoras de 10x10cm nos cantos, com 12 fios de arame de aço ovalado 15x17</v>
          </cell>
          <cell r="C1673" t="str">
            <v>m</v>
          </cell>
          <cell r="D1673">
            <v>45.06</v>
          </cell>
        </row>
        <row r="1674">
          <cell r="A1674" t="str">
            <v>74143/002</v>
          </cell>
          <cell r="B1674" t="str">
            <v>Cerca com mourões de concreto, reto, 15x15cm, espaçamento de 3m, crava dos 0,5m, escoras de 10x10cm nos cantos, com 9 fios de arame de aço ovalado 15x17</v>
          </cell>
          <cell r="C1674" t="str">
            <v>m</v>
          </cell>
          <cell r="D1674">
            <v>43.03</v>
          </cell>
        </row>
        <row r="1675">
          <cell r="A1675" t="str">
            <v>73787/001</v>
          </cell>
          <cell r="B1675" t="str">
            <v>Alambrado em tubos de aço galvanizado, com costura, din 2440, diâmetro 2", altura 3m, fixados a cada 2m em blocos de concreto, com tela de arame galvanizado revestido com pvc, fio 12 bwg e malha 7,5x7,5cm</v>
          </cell>
          <cell r="C1675" t="str">
            <v>m²</v>
          </cell>
          <cell r="D1675">
            <v>152.13999999999999</v>
          </cell>
        </row>
        <row r="1676">
          <cell r="A1676" t="str">
            <v>74244/001</v>
          </cell>
          <cell r="B1676" t="str">
            <v>Alambrado para quadra poliesportiva, estruturado por tubos de aço galvanizado, com costura, din 2440, diâmetro 2", com tela de arame galvanizado, fio 14 bwg e malha quadrada 5x5cm</v>
          </cell>
          <cell r="C1676" t="str">
            <v>m²</v>
          </cell>
          <cell r="D1676">
            <v>94.63</v>
          </cell>
        </row>
        <row r="1677">
          <cell r="A1677" t="str">
            <v>73788/002</v>
          </cell>
          <cell r="B1677" t="str">
            <v>Grade em madeira para proteção de mudas de árvores</v>
          </cell>
          <cell r="C1677" t="str">
            <v>un</v>
          </cell>
          <cell r="D1677">
            <v>75.569999999999993</v>
          </cell>
        </row>
        <row r="1678">
          <cell r="A1678" t="str">
            <v>73967/001</v>
          </cell>
          <cell r="B1678" t="str">
            <v>Plantio de arbusto, altura maior que 1,00m, em cavas de 80x80x80cm</v>
          </cell>
          <cell r="C1678" t="str">
            <v>un</v>
          </cell>
          <cell r="D1678">
            <v>94.1</v>
          </cell>
        </row>
        <row r="1679">
          <cell r="A1679" t="str">
            <v>73967/002</v>
          </cell>
          <cell r="B1679" t="str">
            <v>Plantio de árvore regional, altura maior que 2,00m, em cavas de 80x80x 80cm</v>
          </cell>
          <cell r="C1679" t="str">
            <v>un</v>
          </cell>
          <cell r="D1679">
            <v>130.86000000000001</v>
          </cell>
        </row>
        <row r="1680">
          <cell r="A1680" t="str">
            <v>73967/004</v>
          </cell>
          <cell r="B1680" t="str">
            <v>Irrigação de árvore com carro pipa</v>
          </cell>
          <cell r="C1680" t="str">
            <v>un</v>
          </cell>
          <cell r="D1680">
            <v>0.3</v>
          </cell>
        </row>
        <row r="1681">
          <cell r="A1681" t="str">
            <v>74236/001</v>
          </cell>
          <cell r="B1681" t="str">
            <v>Plantio de grama batatais em placas</v>
          </cell>
          <cell r="C1681" t="str">
            <v>m²</v>
          </cell>
          <cell r="D1681">
            <v>7.04</v>
          </cell>
        </row>
        <row r="1682">
          <cell r="A1682" t="str">
            <v>73608</v>
          </cell>
          <cell r="B1682" t="str">
            <v>Piso em pedra portuguesa branca, assentada sobre argamassa seca traço 1:6 (cimento e areia) e rejuntada com argamassa seca traço 1:2 (cimento e areia)</v>
          </cell>
          <cell r="C1682" t="str">
            <v>m²</v>
          </cell>
          <cell r="D1682">
            <v>160.6</v>
          </cell>
        </row>
        <row r="1683">
          <cell r="A1683" t="str">
            <v>5783</v>
          </cell>
          <cell r="B1683" t="str">
            <v>Motoscraper 270hp -custo com mão-de-obra na operação diurna</v>
          </cell>
          <cell r="C1683" t="str">
            <v>h</v>
          </cell>
          <cell r="D1683">
            <v>26</v>
          </cell>
        </row>
        <row r="1684">
          <cell r="A1684" t="str">
            <v>5787</v>
          </cell>
          <cell r="B1684" t="str">
            <v>Pá carregadeira sobre rodas, potência 197 hp, capacidade da caçamba 2 5 a 3,5 m³, peso operacional 18338 kg - materiais na operação. af_06/2 014</v>
          </cell>
          <cell r="C1684" t="str">
            <v>h</v>
          </cell>
          <cell r="D1684">
            <v>105.88</v>
          </cell>
        </row>
        <row r="1685">
          <cell r="A1685" t="str">
            <v>5791</v>
          </cell>
          <cell r="B1685" t="str">
            <v>Rolo compactador vibratório de um cilindro liso de aço, potência 80 hp , peso operacional máximo 8,5 t, largura trabalho 1,676 m - manutenção . af_06/2014</v>
          </cell>
          <cell r="C1685" t="str">
            <v>h</v>
          </cell>
          <cell r="D1685">
            <v>17.61</v>
          </cell>
        </row>
        <row r="1686">
          <cell r="A1686" t="str">
            <v>5792</v>
          </cell>
          <cell r="B1686" t="str">
            <v>Rolo compactador vibratório de um cilindro liso de aço, potência 80 hp , peso operacional máximo 8,5 t, largura trabalho 1,676 m - materiais na operação. af_06/2014</v>
          </cell>
          <cell r="C1686" t="str">
            <v>h</v>
          </cell>
          <cell r="D1686">
            <v>39.04</v>
          </cell>
        </row>
        <row r="1687">
          <cell r="A1687" t="str">
            <v>5794</v>
          </cell>
          <cell r="B1687" t="str">
            <v>Martelete ou rompedor pneumático manual 28kg, frequência de impacto 12 30/minuto - depreciação e juros</v>
          </cell>
          <cell r="C1687" t="str">
            <v>h</v>
          </cell>
          <cell r="D1687">
            <v>1.35</v>
          </cell>
        </row>
        <row r="1688">
          <cell r="A1688" t="str">
            <v>5795</v>
          </cell>
          <cell r="B1688" t="str">
            <v>Martelete ou rompedor pneumático manual 28kg, frequência de impacto 12 30/minuto - chp diurno</v>
          </cell>
          <cell r="C1688" t="str">
            <v>chp</v>
          </cell>
          <cell r="D1688">
            <v>12.58</v>
          </cell>
        </row>
        <row r="1689">
          <cell r="A1689" t="str">
            <v>5796</v>
          </cell>
          <cell r="B1689" t="str">
            <v>Martelete ou rompedor pneumático manual 28kg, frequência de impacto 12 30/minuto - mão de obra na operação diurna</v>
          </cell>
          <cell r="C1689" t="str">
            <v>h</v>
          </cell>
          <cell r="D1689">
            <v>9.42</v>
          </cell>
        </row>
        <row r="1690">
          <cell r="A1690" t="str">
            <v>5797</v>
          </cell>
          <cell r="B1690" t="str">
            <v>Compressor de ar rebocável, descarga livre efetiva 180pcm, pressão de trabalho 102 psi, motor a diesel 89cv - manutenção</v>
          </cell>
          <cell r="C1690" t="str">
            <v>h</v>
          </cell>
          <cell r="D1690">
            <v>1.93</v>
          </cell>
        </row>
        <row r="1691">
          <cell r="A1691" t="str">
            <v>7046</v>
          </cell>
          <cell r="B1691" t="str">
            <v>Motobomba trash (para água suja) auto escorvante, motor gasolina de 6,41 hp, diâmetros de sucção x recalque: 3 x 3, hm/q = 10 mca / 60 m³/h a 23 mca / 0 m³/h - manutenção. af_10/2014</v>
          </cell>
          <cell r="C1691" t="str">
            <v>h</v>
          </cell>
          <cell r="D1691">
            <v>0.1</v>
          </cell>
        </row>
        <row r="1692">
          <cell r="A1692" t="str">
            <v>7047</v>
          </cell>
          <cell r="B1692" t="str">
            <v>Motobomba trash (para água suja) auto escorvante, motor gasolina de 6,41 hp, diâmetros de sucção x recalque: 3 x 3, hm/q = 10 mca / 60 m³/h a 23 mca / 0 m³/h - materiais na operação. af_10/2014</v>
          </cell>
          <cell r="C1692" t="str">
            <v>h</v>
          </cell>
          <cell r="D1692">
            <v>5.0999999999999996</v>
          </cell>
        </row>
        <row r="1693">
          <cell r="A1693" t="str">
            <v>7049</v>
          </cell>
          <cell r="B1693" t="str">
            <v>Rolo compactador pé de carneiro vibratório, potência 125 hp, peso operacional sem/com lastro 11,95 / 13,30 t, impacto dinâmico 38,5 / 22,5 t , largura de trabalho 2,15 m - chp diurno. af_06/2014</v>
          </cell>
          <cell r="C1693" t="str">
            <v>chp</v>
          </cell>
          <cell r="D1693">
            <v>127.93</v>
          </cell>
        </row>
        <row r="1694">
          <cell r="A1694" t="str">
            <v>7050</v>
          </cell>
          <cell r="B1694" t="str">
            <v>Rolo compactador pé de carneiro vibratório, potência 125 hp, peso operacional sem/com lastro 11,95 / 13,30 t, impacto dinâmico 38,5 / 22,5 t , largura de trabalho 2,15 m - chi diurno. af_06/2014</v>
          </cell>
          <cell r="C1694" t="str">
            <v>chi</v>
          </cell>
          <cell r="D1694">
            <v>43.45</v>
          </cell>
        </row>
        <row r="1695">
          <cell r="A1695" t="str">
            <v>7051</v>
          </cell>
          <cell r="B1695" t="str">
            <v>Rolo compactador pé de carneiro vibratório, potência 125 hp, peso operacional sem/com lastro 11,95 / 13,30 t, impacto dinâmico 38,5 / 22,5 t , largura de trabalho 2,15 m - depreciação. af_06/2014</v>
          </cell>
          <cell r="C1695" t="str">
            <v>h</v>
          </cell>
          <cell r="D1695">
            <v>21.14</v>
          </cell>
        </row>
        <row r="1696">
          <cell r="A1696" t="str">
            <v>7052</v>
          </cell>
          <cell r="B1696" t="str">
            <v>Rolo compactador pé de carneiro vibratório, potência 125 hp, peso operacional sem/com lastro 11,95 / 13,30 t, impacto dinâmico 38,5 / 22,5 t , largura de trabalho 2,15 m - juros. af_06/2014</v>
          </cell>
          <cell r="C1696" t="str">
            <v>h</v>
          </cell>
          <cell r="D1696">
            <v>4.93</v>
          </cell>
        </row>
        <row r="1697">
          <cell r="A1697" t="str">
            <v>7053</v>
          </cell>
          <cell r="B1697" t="str">
            <v>Rolo compactador pé de carneiro vibratório, potência 125 hp, peso operacional sem/com lastro 11,95 / 13,30 t, impacto dinâmico 38,5 / 22,5 t , largura de trabalho 2,15 m - manutenção. af_06/2014</v>
          </cell>
          <cell r="C1697" t="str">
            <v>h</v>
          </cell>
          <cell r="D1697">
            <v>23.48</v>
          </cell>
        </row>
        <row r="1698">
          <cell r="A1698" t="str">
            <v>7054</v>
          </cell>
          <cell r="B1698" t="str">
            <v>Rolo compactador pé de carneiro vibratório, potência 125 hp, peso operacional sem/com lastro 11,95 / 13,30 t, impacto dinâmico 38,5 / 22,5 t , largura de trabalho 2,15 m - materiais na operação. af_06/2014</v>
          </cell>
          <cell r="C1698" t="str">
            <v>h</v>
          </cell>
          <cell r="D1698">
            <v>60.98</v>
          </cell>
        </row>
        <row r="1699">
          <cell r="A1699" t="str">
            <v>7058</v>
          </cell>
          <cell r="B1699" t="str">
            <v>Caminhão basculante 4,0m3 152cv com capacidade útil de 8,5t - depreciação</v>
          </cell>
          <cell r="C1699" t="str">
            <v>h</v>
          </cell>
          <cell r="D1699">
            <v>12.74</v>
          </cell>
        </row>
        <row r="1700">
          <cell r="A1700" t="str">
            <v>7059</v>
          </cell>
          <cell r="B1700" t="str">
            <v>Caminhão basculante 4,0m3 carga útil 8,5t 152cv - juros</v>
          </cell>
          <cell r="C1700" t="str">
            <v>h</v>
          </cell>
          <cell r="D1700">
            <v>3.01</v>
          </cell>
        </row>
        <row r="1701">
          <cell r="A1701" t="str">
            <v>83400</v>
          </cell>
          <cell r="B1701" t="str">
            <v>Braço p/ iluminação de ruas em tubo aço galv 1" comp = 1,20m e inclinação 25graus em relação ao plano vertical p/ fixação em poste ou parede - fornecimento e instalação</v>
          </cell>
          <cell r="C1701" t="str">
            <v>un</v>
          </cell>
          <cell r="D1701">
            <v>75.56</v>
          </cell>
        </row>
        <row r="1702">
          <cell r="A1702" t="str">
            <v>83401</v>
          </cell>
          <cell r="B1702" t="str">
            <v>Braço p/ iluminação de ruas, em tubo aço galv 3/4", comp = 1,5m p/fixação em poste ou parede - fornecimento e instalação</v>
          </cell>
          <cell r="C1702" t="str">
            <v>un</v>
          </cell>
          <cell r="D1702">
            <v>75.56</v>
          </cell>
        </row>
        <row r="1703">
          <cell r="A1703" t="str">
            <v>83372</v>
          </cell>
          <cell r="B1703" t="str">
            <v>Caixa de medição em alta tensão - fornecimento e instalação</v>
          </cell>
          <cell r="C1703" t="str">
            <v>un</v>
          </cell>
          <cell r="D1703">
            <v>654.87</v>
          </cell>
        </row>
        <row r="1704">
          <cell r="A1704" t="str">
            <v>83443</v>
          </cell>
          <cell r="B1704" t="str">
            <v>Caixa de passagem 20x20x25 fundo brita com tampa</v>
          </cell>
          <cell r="C1704" t="str">
            <v>un</v>
          </cell>
          <cell r="D1704">
            <v>38.51</v>
          </cell>
        </row>
        <row r="1705">
          <cell r="A1705" t="str">
            <v>83446</v>
          </cell>
          <cell r="B1705" t="str">
            <v>Caixa de passagem 30x30x40 com tampa e dreno brita</v>
          </cell>
          <cell r="C1705" t="str">
            <v>un</v>
          </cell>
          <cell r="D1705">
            <v>124.45</v>
          </cell>
        </row>
        <row r="1706">
          <cell r="A1706" t="str">
            <v>83447</v>
          </cell>
          <cell r="B1706" t="str">
            <v>Caixa de passagem 40x40x50 fundo brita com tampa</v>
          </cell>
          <cell r="C1706" t="str">
            <v>un</v>
          </cell>
          <cell r="D1706">
            <v>133.94999999999999</v>
          </cell>
        </row>
        <row r="1707">
          <cell r="A1707" t="str">
            <v>83448</v>
          </cell>
          <cell r="B1707" t="str">
            <v>Caixa de passagem 50x50x60 fundo brita c/ tampa</v>
          </cell>
          <cell r="C1707" t="str">
            <v>un</v>
          </cell>
          <cell r="D1707">
            <v>202.58</v>
          </cell>
        </row>
        <row r="1708">
          <cell r="A1708" t="str">
            <v>83449</v>
          </cell>
          <cell r="B1708" t="str">
            <v>Caixa de passagem 60x60x70 fundo brita com tampa</v>
          </cell>
          <cell r="C1708" t="str">
            <v>un</v>
          </cell>
          <cell r="D1708">
            <v>286.18</v>
          </cell>
        </row>
        <row r="1709">
          <cell r="A1709" t="str">
            <v>83450</v>
          </cell>
          <cell r="B1709" t="str">
            <v>Caixa de passagem 80x80x62 fundo brita com tampa</v>
          </cell>
          <cell r="C1709" t="str">
            <v>un</v>
          </cell>
          <cell r="D1709">
            <v>341.34</v>
          </cell>
        </row>
        <row r="1710">
          <cell r="A1710" t="str">
            <v>83366</v>
          </cell>
          <cell r="B1710" t="str">
            <v>Caixa de passagem para telefone 10x10x5cm (sobrepor) fornecimento e instalação</v>
          </cell>
          <cell r="C1710" t="str">
            <v>un</v>
          </cell>
          <cell r="D1710">
            <v>45.47</v>
          </cell>
        </row>
        <row r="1711">
          <cell r="A1711" t="str">
            <v>83368</v>
          </cell>
          <cell r="B1711" t="str">
            <v>Caixa de passagem para telefone 150x150x15cm (sobrepor) fornecimento e instalação</v>
          </cell>
          <cell r="C1711" t="str">
            <v>un</v>
          </cell>
          <cell r="D1711">
            <v>1357.48</v>
          </cell>
        </row>
        <row r="1712">
          <cell r="A1712" t="str">
            <v>83367</v>
          </cell>
          <cell r="B1712" t="str">
            <v>Caixa de passagem para telefone 80x80x15cm (sobrepor) fornecimento e instalação</v>
          </cell>
          <cell r="C1712" t="str">
            <v>un</v>
          </cell>
          <cell r="D1712">
            <v>373.51</v>
          </cell>
        </row>
        <row r="1713">
          <cell r="A1713" t="str">
            <v>83490</v>
          </cell>
          <cell r="B1713" t="str">
            <v>Chave faca tripolar blindada 250v/30a - fornecimento e instalação</v>
          </cell>
          <cell r="C1713" t="str">
            <v>un</v>
          </cell>
          <cell r="D1713">
            <v>179.18</v>
          </cell>
        </row>
        <row r="1714">
          <cell r="A1714" t="str">
            <v>83491</v>
          </cell>
          <cell r="B1714" t="str">
            <v>Chave guarda motor trifásico 5cv/220v c/ chave magnética - fornecimento e instalação</v>
          </cell>
          <cell r="C1714" t="str">
            <v>un</v>
          </cell>
          <cell r="D1714">
            <v>706.95</v>
          </cell>
        </row>
        <row r="1715">
          <cell r="A1715" t="str">
            <v>83492</v>
          </cell>
          <cell r="B1715" t="str">
            <v>Chave guarda motor trifisica 10cv/220v c/ chave magnética - fornecimento e instalação</v>
          </cell>
          <cell r="C1715" t="str">
            <v>un</v>
          </cell>
          <cell r="D1715">
            <v>686.82</v>
          </cell>
        </row>
        <row r="1716">
          <cell r="A1716" t="str">
            <v>83471</v>
          </cell>
          <cell r="B1716" t="str">
            <v>Condulete em alumínio fundido 2" tipo "e" - fornecimento e instalação</v>
          </cell>
          <cell r="C1716" t="str">
            <v>un</v>
          </cell>
          <cell r="D1716">
            <v>26.6</v>
          </cell>
        </row>
        <row r="1717">
          <cell r="A1717" t="str">
            <v>83472</v>
          </cell>
          <cell r="B1717" t="str">
            <v>Condulete em alumínio fundido 3" tipo "e" - fornecimento e instalação</v>
          </cell>
          <cell r="C1717" t="str">
            <v>un</v>
          </cell>
          <cell r="D1717">
            <v>61.27</v>
          </cell>
        </row>
        <row r="1718">
          <cell r="A1718" t="str">
            <v>83452</v>
          </cell>
          <cell r="B1718" t="str">
            <v>Condulete em liga de alumínio tipo "lr" 1" - fornecimento e instalação</v>
          </cell>
          <cell r="C1718" t="str">
            <v>un</v>
          </cell>
          <cell r="D1718">
            <v>15.77</v>
          </cell>
        </row>
        <row r="1719">
          <cell r="A1719" t="str">
            <v>83451</v>
          </cell>
          <cell r="B1719" t="str">
            <v>Condulete em liga de alumínio tipo "lr" 3/4" - fornecimento e instalação</v>
          </cell>
          <cell r="C1719" t="str">
            <v>un</v>
          </cell>
          <cell r="D1719">
            <v>12.89</v>
          </cell>
        </row>
        <row r="1720">
          <cell r="A1720" t="str">
            <v>83455</v>
          </cell>
          <cell r="B1720" t="str">
            <v>Condulete PVC tipo "B" 1/2" sem tampa - fornecimento e instalação</v>
          </cell>
          <cell r="C1720" t="str">
            <v>un</v>
          </cell>
          <cell r="D1720">
            <v>17.09</v>
          </cell>
        </row>
        <row r="1721">
          <cell r="A1721" t="str">
            <v>83456</v>
          </cell>
          <cell r="B1721" t="str">
            <v>Condulete PVC tipo "LB" 1/2" sem tampa - fornecimento e instalação</v>
          </cell>
          <cell r="C1721" t="str">
            <v>un</v>
          </cell>
          <cell r="D1721">
            <v>13.98</v>
          </cell>
        </row>
        <row r="1722">
          <cell r="A1722" t="str">
            <v>83457</v>
          </cell>
          <cell r="B1722" t="str">
            <v>Condulete PVC tipo "LB" 3/4" sem tampa - fornecimento e instalação</v>
          </cell>
          <cell r="C1722" t="str">
            <v>un</v>
          </cell>
          <cell r="D1722">
            <v>14.06</v>
          </cell>
        </row>
        <row r="1723">
          <cell r="A1723" t="str">
            <v>83458</v>
          </cell>
          <cell r="B1723" t="str">
            <v>Condulete PVC tipo "LL" 1/2" sem tampa - fornecimento e instalação</v>
          </cell>
          <cell r="C1723" t="str">
            <v>un</v>
          </cell>
          <cell r="D1723">
            <v>14.29</v>
          </cell>
        </row>
        <row r="1724">
          <cell r="A1724" t="str">
            <v>83460</v>
          </cell>
          <cell r="B1724" t="str">
            <v>Condulete PVC tipo "TA" 3/4" sem tampa - fornecimento e instalação</v>
          </cell>
          <cell r="C1724" t="str">
            <v>un</v>
          </cell>
          <cell r="D1724">
            <v>25.69</v>
          </cell>
        </row>
        <row r="1725">
          <cell r="A1725" t="str">
            <v>83461</v>
          </cell>
          <cell r="B1725" t="str">
            <v>Condulete PVC tipo "TB" 1/2" sem tampa - fornecimento e instalação</v>
          </cell>
          <cell r="C1725" t="str">
            <v>un</v>
          </cell>
          <cell r="D1725">
            <v>22.77</v>
          </cell>
        </row>
        <row r="1726">
          <cell r="A1726" t="str">
            <v>83462</v>
          </cell>
          <cell r="B1726" t="str">
            <v>Condulete PVC tipo "XA" 3/4" sem tampa - fornecimento e instalação</v>
          </cell>
          <cell r="C1726" t="str">
            <v>un</v>
          </cell>
          <cell r="D1726">
            <v>23.32</v>
          </cell>
        </row>
        <row r="1727">
          <cell r="A1727" t="str">
            <v>83377</v>
          </cell>
          <cell r="B1727" t="str">
            <v>Conector de parafuso fendido em liga de cobre com separador de cabos para cabo 50 mm2 - fornecimento e instalação</v>
          </cell>
          <cell r="C1727" t="str">
            <v>un</v>
          </cell>
          <cell r="D1727">
            <v>8.44</v>
          </cell>
        </row>
        <row r="1728">
          <cell r="A1728" t="str">
            <v>83531</v>
          </cell>
          <cell r="B1728" t="str">
            <v>Curva para rede coletor esgoto, eb 644, 90gr, DN=200mm, com junta elástica</v>
          </cell>
          <cell r="C1728" t="str">
            <v>un</v>
          </cell>
          <cell r="D1728">
            <v>307.27</v>
          </cell>
        </row>
        <row r="1729">
          <cell r="A1729" t="str">
            <v>83535</v>
          </cell>
          <cell r="B1729" t="str">
            <v>Curva PVC para rede coletor esgoto, eb-644, 45 gr, 200 mm, com junta elástica.</v>
          </cell>
          <cell r="C1729" t="str">
            <v>un</v>
          </cell>
          <cell r="D1729">
            <v>252.6</v>
          </cell>
        </row>
        <row r="1730">
          <cell r="A1730" t="str">
            <v>72553</v>
          </cell>
          <cell r="B1730" t="str">
            <v>Extintor de PQS 4kg - fornecimento e instalação</v>
          </cell>
          <cell r="C1730" t="str">
            <v>un</v>
          </cell>
          <cell r="D1730">
            <v>134.79</v>
          </cell>
        </row>
        <row r="1731">
          <cell r="A1731" t="str">
            <v>83634</v>
          </cell>
          <cell r="B1731" t="str">
            <v>Extintor incêndio tp gás carbônico 4kg completo - fornecimento e instalação</v>
          </cell>
          <cell r="C1731" t="str">
            <v>un</v>
          </cell>
          <cell r="D1731">
            <v>428.13</v>
          </cell>
        </row>
        <row r="1732">
          <cell r="A1732" t="str">
            <v>83635</v>
          </cell>
          <cell r="B1732" t="str">
            <v>Extintor incêndio tp pó químico 6kg - fornecimento e instalação</v>
          </cell>
          <cell r="C1732" t="str">
            <v>un</v>
          </cell>
          <cell r="D1732">
            <v>162.74</v>
          </cell>
        </row>
        <row r="1733">
          <cell r="A1733" t="str">
            <v>74070/002</v>
          </cell>
          <cell r="B1733" t="str">
            <v>Fechadura de embutir completa, para portas internas 2 folhas, padrão de acabamento popular e fecho de embutir tipo unha com alavanca de latão cromado 22cm</v>
          </cell>
          <cell r="C1733" t="str">
            <v>un</v>
          </cell>
          <cell r="D1733">
            <v>176.15</v>
          </cell>
        </row>
        <row r="1734">
          <cell r="A1734" t="str">
            <v>84952</v>
          </cell>
          <cell r="B1734" t="str">
            <v>Fecho embutir tipo unha 22cm c/colocação</v>
          </cell>
          <cell r="C1734" t="str">
            <v>un</v>
          </cell>
          <cell r="D1734">
            <v>61.69</v>
          </cell>
        </row>
        <row r="1735">
          <cell r="A1735" t="str">
            <v>84135</v>
          </cell>
          <cell r="B1735" t="str">
            <v>Fornecimento e instalação caixa pré moldada em concreto para ar condicionado 18000 btus</v>
          </cell>
          <cell r="C1735" t="str">
            <v>un</v>
          </cell>
          <cell r="D1735">
            <v>194.03</v>
          </cell>
        </row>
        <row r="1736">
          <cell r="A1736" t="str">
            <v>83482</v>
          </cell>
          <cell r="B1736" t="str">
            <v>Fusível tipo nh 250a - tamanho 00 - fornecimento e instalação</v>
          </cell>
          <cell r="C1736" t="str">
            <v>un</v>
          </cell>
          <cell r="D1736">
            <v>35.979999999999997</v>
          </cell>
        </row>
        <row r="1737">
          <cell r="A1737" t="str">
            <v>83493</v>
          </cell>
          <cell r="B1737" t="str">
            <v>Fusível tipo nh 250a - tamanho 01 - fornecimento e instalação</v>
          </cell>
          <cell r="C1737" t="str">
            <v>un</v>
          </cell>
          <cell r="D1737">
            <v>35.74</v>
          </cell>
        </row>
        <row r="1738">
          <cell r="A1738" t="str">
            <v>83716</v>
          </cell>
          <cell r="B1738" t="str">
            <v>Grelha ff 30x90cm, 135kg, p/ cx ralo com assentamento de argamassa cimento/areia 1:4 - fornecimento e instalação</v>
          </cell>
          <cell r="C1738" t="str">
            <v>un</v>
          </cell>
          <cell r="D1738">
            <v>276.43</v>
          </cell>
        </row>
        <row r="1739">
          <cell r="A1739" t="str">
            <v>83484</v>
          </cell>
          <cell r="B1739" t="str">
            <v>Haste Coperweld 3/4" x 3,00m com conector</v>
          </cell>
          <cell r="C1739" t="str">
            <v>un</v>
          </cell>
          <cell r="D1739">
            <v>51.92</v>
          </cell>
        </row>
        <row r="1740">
          <cell r="A1740" t="str">
            <v>83485</v>
          </cell>
          <cell r="B1740" t="str">
            <v>Haste Coperweld 3/8" x 3,00m com conector</v>
          </cell>
          <cell r="C1740" t="str">
            <v>un</v>
          </cell>
          <cell r="D1740">
            <v>38.18</v>
          </cell>
        </row>
        <row r="1741">
          <cell r="A1741" t="str">
            <v>83483</v>
          </cell>
          <cell r="B1741" t="str">
            <v>Haste de terra cantoneira galvanizada l=2,00m com conexões</v>
          </cell>
          <cell r="C1741" t="str">
            <v>un</v>
          </cell>
          <cell r="D1741">
            <v>42.63</v>
          </cell>
        </row>
        <row r="1742">
          <cell r="A1742" t="str">
            <v>83633</v>
          </cell>
          <cell r="B1742" t="str">
            <v>Hidrante subterrâneo ferro fundido c/ curva longa e caixa DN=75mm</v>
          </cell>
          <cell r="C1742" t="str">
            <v>un</v>
          </cell>
          <cell r="D1742">
            <v>2426.27</v>
          </cell>
        </row>
        <row r="1743">
          <cell r="A1743" t="str">
            <v>83465</v>
          </cell>
          <cell r="B1743" t="str">
            <v>Interruptor intermediário (four-way) - fornecimento e instalação</v>
          </cell>
          <cell r="C1743" t="str">
            <v>un</v>
          </cell>
          <cell r="D1743">
            <v>41.14</v>
          </cell>
        </row>
        <row r="1744">
          <cell r="A1744" t="str">
            <v>83403</v>
          </cell>
          <cell r="B1744" t="str">
            <v>Interruptor pulsador de campainha ou minuteria 2a/250v c/ caixa - fornecimento e instalação</v>
          </cell>
          <cell r="C1744" t="str">
            <v>un</v>
          </cell>
          <cell r="D1744">
            <v>16.22</v>
          </cell>
        </row>
        <row r="1745">
          <cell r="A1745" t="str">
            <v>83468</v>
          </cell>
          <cell r="B1745" t="str">
            <v>Lâmpada fluorescente 20w - fornecimento e instalação</v>
          </cell>
          <cell r="C1745" t="str">
            <v>un</v>
          </cell>
          <cell r="D1745">
            <v>5.84</v>
          </cell>
        </row>
        <row r="1746">
          <cell r="A1746" t="str">
            <v>83469</v>
          </cell>
          <cell r="B1746" t="str">
            <v>Lâmpada fluorescente 40w - fornecimento e instalação</v>
          </cell>
          <cell r="C1746" t="str">
            <v>un</v>
          </cell>
          <cell r="D1746">
            <v>5.84</v>
          </cell>
        </row>
        <row r="1747">
          <cell r="A1747" t="str">
            <v>83470</v>
          </cell>
          <cell r="B1747" t="str">
            <v>Lâmpada fluorescente tp ho 85w - fornecimento e instalação</v>
          </cell>
          <cell r="C1747" t="str">
            <v>un</v>
          </cell>
          <cell r="D1747">
            <v>63.63</v>
          </cell>
        </row>
        <row r="1748">
          <cell r="A1748" t="str">
            <v>84124</v>
          </cell>
          <cell r="B1748" t="str">
            <v>Letra de aço inox no22 alt=20cm fornecimento e colocação</v>
          </cell>
          <cell r="C1748" t="str">
            <v>un</v>
          </cell>
          <cell r="D1748">
            <v>69.73</v>
          </cell>
        </row>
        <row r="1749">
          <cell r="A1749" t="str">
            <v>83878</v>
          </cell>
          <cell r="B1749" t="str">
            <v>Ligação da rede 50mm ao ramal predial 1/2"</v>
          </cell>
          <cell r="C1749" t="str">
            <v>un</v>
          </cell>
          <cell r="D1749">
            <v>26.07</v>
          </cell>
        </row>
        <row r="1750">
          <cell r="A1750" t="str">
            <v>83879</v>
          </cell>
          <cell r="B1750" t="str">
            <v>Ligação da rede 75mm ao ramal predial 1/2"</v>
          </cell>
          <cell r="C1750" t="str">
            <v>un</v>
          </cell>
          <cell r="D1750">
            <v>31.88</v>
          </cell>
        </row>
        <row r="1751">
          <cell r="A1751" t="str">
            <v>83479</v>
          </cell>
          <cell r="B1751" t="str">
            <v>Luminária estanque - Proteção contra água, poeira ou impactos - tipo Aquatic Pial ou equivalente</v>
          </cell>
          <cell r="C1751" t="str">
            <v>un</v>
          </cell>
          <cell r="D1751">
            <v>167.09</v>
          </cell>
        </row>
        <row r="1752">
          <cell r="A1752" t="str">
            <v>83478</v>
          </cell>
          <cell r="B1752" t="str">
            <v>Luminária fechada para iluminação pública - lâmpadas de 250/500w - fornecimento e instalação (excluindo lâmpadas)</v>
          </cell>
          <cell r="C1752" t="str">
            <v>un</v>
          </cell>
          <cell r="D1752">
            <v>253.61</v>
          </cell>
        </row>
        <row r="1753">
          <cell r="A1753" t="str">
            <v>83475</v>
          </cell>
          <cell r="B1753" t="str">
            <v>Luminária fechada para iluminação pública com reator de partida rápida com lâmpada a vapor de mercúrio 250w - fornecimento e instalação</v>
          </cell>
          <cell r="C1753" t="str">
            <v>un</v>
          </cell>
          <cell r="D1753">
            <v>352.05</v>
          </cell>
        </row>
        <row r="1754">
          <cell r="A1754" t="str">
            <v>83638</v>
          </cell>
          <cell r="B1754" t="str">
            <v>Mastro simples de ferro galvanizado p/ para-raios h=3,00m incluindo base - fornecimento e instalação</v>
          </cell>
          <cell r="C1754" t="str">
            <v>un</v>
          </cell>
          <cell r="D1754">
            <v>296.35000000000002</v>
          </cell>
        </row>
        <row r="1755">
          <cell r="A1755" t="str">
            <v>83641</v>
          </cell>
          <cell r="B1755" t="str">
            <v>Para-raio tp válvula 15kv/5ka - fornecimento e instalação</v>
          </cell>
          <cell r="C1755" t="str">
            <v>un</v>
          </cell>
          <cell r="D1755">
            <v>340.09</v>
          </cell>
        </row>
        <row r="1756">
          <cell r="A1756" t="str">
            <v>84121</v>
          </cell>
          <cell r="B1756" t="str">
            <v>Placa identificação acrílico 25x8cm borda polida - fornecimento e colocação</v>
          </cell>
          <cell r="C1756" t="str">
            <v>un</v>
          </cell>
          <cell r="D1756">
            <v>44.73</v>
          </cell>
        </row>
        <row r="1757">
          <cell r="A1757" t="str">
            <v>84122</v>
          </cell>
          <cell r="B1757" t="str">
            <v>Placa inauguração em alumínio 0,40x0,60m fornecimento e colocação</v>
          </cell>
          <cell r="C1757" t="str">
            <v>un</v>
          </cell>
          <cell r="D1757">
            <v>443.07</v>
          </cell>
        </row>
        <row r="1758">
          <cell r="A1758" t="str">
            <v>83708</v>
          </cell>
          <cell r="B1758" t="str">
            <v>Poço de visita em alvenaria, para rede d=0,40 m, parte fixa c/ 1,00 m de altura</v>
          </cell>
          <cell r="C1758" t="str">
            <v>un</v>
          </cell>
          <cell r="D1758">
            <v>993.11</v>
          </cell>
        </row>
        <row r="1759">
          <cell r="A1759" t="str">
            <v>83709</v>
          </cell>
          <cell r="B1759" t="str">
            <v>Poço de visita em alvenaria, para rede d=0,60 m, parte fixa c/ 1,00 m de altura</v>
          </cell>
          <cell r="C1759" t="str">
            <v>un</v>
          </cell>
          <cell r="D1759">
            <v>1254.7</v>
          </cell>
        </row>
        <row r="1760">
          <cell r="A1760" t="str">
            <v>83710</v>
          </cell>
          <cell r="B1760" t="str">
            <v>Poço de visita em alvenaria, para rede d=0,80 m, parte fixa c/ 1,00 m de altura</v>
          </cell>
          <cell r="C1760" t="str">
            <v>un</v>
          </cell>
          <cell r="D1760">
            <v>2653.49</v>
          </cell>
        </row>
        <row r="1761">
          <cell r="A1761" t="str">
            <v>83711</v>
          </cell>
          <cell r="B1761" t="str">
            <v>Poço de visita em alvenaria, para rede d=1,00 m, parte fixa c/ 1,00 m de altura e uso de retroescavadeira</v>
          </cell>
          <cell r="C1761" t="str">
            <v>un</v>
          </cell>
          <cell r="D1761">
            <v>3086.76</v>
          </cell>
        </row>
        <row r="1762">
          <cell r="A1762" t="str">
            <v>83712</v>
          </cell>
          <cell r="B1762" t="str">
            <v>Poço de visita em alvenaria, para rede d=1,20 m, parte fixa c/ 1,00 m de altura e uso de escavadeira hidráulica</v>
          </cell>
          <cell r="C1762" t="str">
            <v>un</v>
          </cell>
          <cell r="D1762">
            <v>4043.07</v>
          </cell>
        </row>
        <row r="1763">
          <cell r="A1763" t="str">
            <v>83713</v>
          </cell>
          <cell r="B1763" t="str">
            <v>Poço de visita em alvenaria, para rede d=1,50 m, parte fixa c/ 1,00 m de altura e uso de escavadeira hidráulica</v>
          </cell>
          <cell r="C1763" t="str">
            <v>un</v>
          </cell>
          <cell r="D1763">
            <v>4955.49</v>
          </cell>
        </row>
        <row r="1764">
          <cell r="A1764" t="str">
            <v>83398</v>
          </cell>
          <cell r="B1764" t="str">
            <v>Poste de concreto duplo t h=10m carga nominal 300kg inclusive escavação, exclusive transporte - fornecimento e instalação</v>
          </cell>
          <cell r="C1764" t="str">
            <v>un</v>
          </cell>
          <cell r="D1764">
            <v>947.23</v>
          </cell>
        </row>
        <row r="1765">
          <cell r="A1765" t="str">
            <v>83394</v>
          </cell>
          <cell r="B1765" t="str">
            <v>Poste de concreto duplo t h=11m e carga nominal 200kg inclusive escavação, exclusive transporte - fornecimento e instalação</v>
          </cell>
          <cell r="C1765" t="str">
            <v>un</v>
          </cell>
          <cell r="D1765">
            <v>898.42</v>
          </cell>
        </row>
        <row r="1766">
          <cell r="A1766" t="str">
            <v>83396</v>
          </cell>
          <cell r="B1766" t="str">
            <v>Poste de concreto duplo t h=9m carga nominal 300kg inclusive escavação, exclusive transporte - fornecimento e instalação</v>
          </cell>
          <cell r="C1766" t="str">
            <v>un</v>
          </cell>
          <cell r="D1766">
            <v>811.2</v>
          </cell>
        </row>
        <row r="1767">
          <cell r="A1767" t="str">
            <v>83397</v>
          </cell>
          <cell r="B1767" t="str">
            <v>Poste de concreto duplo t h=9m carga nominal 500kg inclusive escavação, exclusive transporte - fornecimento e instalação</v>
          </cell>
          <cell r="C1767" t="str">
            <v>un</v>
          </cell>
          <cell r="D1767">
            <v>1088.03</v>
          </cell>
        </row>
        <row r="1768">
          <cell r="A1768" t="str">
            <v>83463</v>
          </cell>
          <cell r="B1768" t="str">
            <v>Quadro de distribuição de energia em chapa de aço galvanizado, para 12 disjuntores termomagnéticos monopolares, com barramento trifásico e neutro - fornecimento e instalação</v>
          </cell>
          <cell r="C1768" t="str">
            <v>un</v>
          </cell>
          <cell r="D1768">
            <v>242.93</v>
          </cell>
        </row>
        <row r="1769">
          <cell r="A1769" t="str">
            <v>84402</v>
          </cell>
          <cell r="B1769" t="str">
            <v>Quadro de distribuição de energia p/ 6 disjuntores termomagnéticos monopolares sem barramento, de embutir, em chapa metálica - fornecimento e instalação</v>
          </cell>
          <cell r="C1769" t="str">
            <v>un</v>
          </cell>
          <cell r="D1769">
            <v>54.08</v>
          </cell>
        </row>
        <row r="1770">
          <cell r="A1770" t="str">
            <v>83371</v>
          </cell>
          <cell r="B1770" t="str">
            <v>Quadro de distribuição para telefone n.2, 20x20x12cm em chapa metálica, de embutir, sem acessórios, padrão Telebrás, fornecimento e instalação</v>
          </cell>
          <cell r="C1770" t="str">
            <v>un</v>
          </cell>
          <cell r="D1770">
            <v>105.43</v>
          </cell>
        </row>
        <row r="1771">
          <cell r="A1771" t="str">
            <v>83370</v>
          </cell>
          <cell r="B1771" t="str">
            <v>Quadro de distribuição para telefone n.3, 40x40x12cm em chapa metálica, de embutir, sem acessórios, padrão telebrás, fornecimento e instalação</v>
          </cell>
          <cell r="C1771" t="str">
            <v>un</v>
          </cell>
          <cell r="D1771">
            <v>169.85</v>
          </cell>
        </row>
        <row r="1772">
          <cell r="A1772" t="str">
            <v>83369</v>
          </cell>
          <cell r="B1772" t="str">
            <v>Quadro de distribuição para telefone n.4, 60x60x12cm em chapa metálica, de embutir, sem acessórios, padrão Telebrás, fornecimento e instalação</v>
          </cell>
          <cell r="C1772" t="str">
            <v>un</v>
          </cell>
          <cell r="D1772">
            <v>245.28</v>
          </cell>
        </row>
        <row r="1773">
          <cell r="A1773" t="str">
            <v>84676</v>
          </cell>
          <cell r="B1773" t="str">
            <v>Quadro de distribuição para telefone n.5, 80x80x12cm em chapa metálica, sem acessórios, padrão Telebrás, fornecimento e instalação</v>
          </cell>
          <cell r="C1773" t="str">
            <v>un</v>
          </cell>
          <cell r="D1773">
            <v>330.75</v>
          </cell>
        </row>
        <row r="1774">
          <cell r="A1774" t="str">
            <v>83392</v>
          </cell>
          <cell r="B1774" t="str">
            <v>Reator para lâmpada fluorescente 1x20w partida rápida fornecimento e instalação</v>
          </cell>
          <cell r="C1774" t="str">
            <v>un</v>
          </cell>
          <cell r="D1774">
            <v>28.74</v>
          </cell>
        </row>
        <row r="1775">
          <cell r="A1775" t="str">
            <v>83393</v>
          </cell>
          <cell r="B1775" t="str">
            <v>Reator para lâmpada fluorescente 1x40w partida rápida fornecimento e instalação</v>
          </cell>
          <cell r="C1775" t="str">
            <v>un</v>
          </cell>
          <cell r="D1775">
            <v>30.44</v>
          </cell>
        </row>
        <row r="1776">
          <cell r="A1776" t="str">
            <v>83391</v>
          </cell>
          <cell r="B1776" t="str">
            <v>Reator para lâmpada fluorescente 2x40w partida rápida fornecimento e instalação</v>
          </cell>
          <cell r="C1776" t="str">
            <v>un</v>
          </cell>
          <cell r="D1776">
            <v>42.71</v>
          </cell>
        </row>
        <row r="1777">
          <cell r="A1777" t="str">
            <v>83480</v>
          </cell>
          <cell r="B1777" t="str">
            <v>Reator para lâmpada vapor de mercúrio 125w  uso externo</v>
          </cell>
          <cell r="C1777" t="str">
            <v>un</v>
          </cell>
          <cell r="D1777">
            <v>77.62</v>
          </cell>
        </row>
        <row r="1778">
          <cell r="A1778" t="str">
            <v>83481</v>
          </cell>
          <cell r="B1778" t="str">
            <v>Reator para lâmpada vapor de mercúrio 250w uso externo</v>
          </cell>
          <cell r="C1778" t="str">
            <v>un</v>
          </cell>
          <cell r="D1778">
            <v>88.52</v>
          </cell>
        </row>
        <row r="1779">
          <cell r="A1779" t="str">
            <v>83399</v>
          </cell>
          <cell r="B1779" t="str">
            <v>Relé fotoelétrico p/ comando de iluminação externa 220v/1000w - fornecimento e instalação</v>
          </cell>
          <cell r="C1779" t="str">
            <v>un</v>
          </cell>
          <cell r="D1779">
            <v>41.44</v>
          </cell>
        </row>
        <row r="1780">
          <cell r="A1780" t="str">
            <v>85333</v>
          </cell>
          <cell r="B1780" t="str">
            <v>Retirada de aparelhos sanitários</v>
          </cell>
          <cell r="C1780" t="str">
            <v>un</v>
          </cell>
          <cell r="D1780">
            <v>12.74</v>
          </cell>
        </row>
        <row r="1781">
          <cell r="A1781" t="str">
            <v>83489</v>
          </cell>
          <cell r="B1781" t="str">
            <v>Seccionador tripolar 15kv/400a acionam simult punho manobra (comando) - fornecimento e instalação</v>
          </cell>
          <cell r="C1781" t="str">
            <v>un</v>
          </cell>
          <cell r="D1781">
            <v>2261.79</v>
          </cell>
        </row>
        <row r="1782">
          <cell r="A1782" t="str">
            <v>83488</v>
          </cell>
          <cell r="B1782" t="str">
            <v>Seccionador tripolar 15kv/400a acionam simult vara manobra (manobra) - fornecimento e instalação</v>
          </cell>
          <cell r="C1782" t="str">
            <v>un</v>
          </cell>
          <cell r="D1782">
            <v>2080.4899999999998</v>
          </cell>
        </row>
        <row r="1783">
          <cell r="A1783" t="str">
            <v>83627</v>
          </cell>
          <cell r="B1783" t="str">
            <v>Tampão de ferro fundido, d = 60cm, 175kg, p = chaminé cx areia/poço visita assentado com arg cim/areia 1:4, fornecimento e assentamento</v>
          </cell>
          <cell r="C1783" t="str">
            <v>un</v>
          </cell>
          <cell r="D1783">
            <v>391.88</v>
          </cell>
        </row>
        <row r="1784">
          <cell r="A1784" t="str">
            <v>83691</v>
          </cell>
          <cell r="B1784" t="str">
            <v>Tampão ferro fundido p/ poço de visita, 79,5 kg, tipo t-100 - fornecimento e instalação</v>
          </cell>
          <cell r="C1784" t="str">
            <v>un</v>
          </cell>
          <cell r="D1784">
            <v>160.24</v>
          </cell>
        </row>
        <row r="1785">
          <cell r="A1785" t="str">
            <v>83520</v>
          </cell>
          <cell r="B1785" t="str">
            <v>Te PVC para coletor esgoto, eb644, d=100mm, com junta elástica.</v>
          </cell>
          <cell r="C1785" t="str">
            <v>un</v>
          </cell>
          <cell r="D1785">
            <v>205.67</v>
          </cell>
        </row>
        <row r="1786">
          <cell r="A1786" t="str">
            <v>73782/005</v>
          </cell>
          <cell r="B1786" t="str">
            <v>Terminal a pressão reforçado para conexão de cabo de cobre a barra, cabo 16 e 25mm2 - fornecimento e instalação</v>
          </cell>
          <cell r="C1786" t="str">
            <v>un</v>
          </cell>
          <cell r="D1786">
            <v>15.28</v>
          </cell>
        </row>
        <row r="1787">
          <cell r="A1787" t="str">
            <v>83703</v>
          </cell>
          <cell r="B1787" t="str">
            <v>Torneira boia metálica d=32mm (1 1/4")</v>
          </cell>
          <cell r="C1787" t="str">
            <v>un</v>
          </cell>
          <cell r="D1787">
            <v>92.83</v>
          </cell>
        </row>
        <row r="1788">
          <cell r="A1788" t="str">
            <v>83704</v>
          </cell>
          <cell r="B1788" t="str">
            <v>Torneira boia metálica d=40mm (1 1/2")</v>
          </cell>
          <cell r="C1788" t="str">
            <v>un</v>
          </cell>
          <cell r="D1788">
            <v>108.49</v>
          </cell>
        </row>
        <row r="1789">
          <cell r="A1789" t="str">
            <v>85187</v>
          </cell>
          <cell r="B1789" t="str">
            <v>Aplicação de herbicida seletivo em gramados, com frequência de duas vezes ao ano</v>
          </cell>
          <cell r="C1789" t="str">
            <v>ha</v>
          </cell>
          <cell r="D1789">
            <v>342.77</v>
          </cell>
        </row>
        <row r="1790">
          <cell r="A1790" t="str">
            <v>85065</v>
          </cell>
          <cell r="B1790" t="str">
            <v>Aduela de madeira regional 1a 13x3,0cm</v>
          </cell>
          <cell r="C1790" t="str">
            <v>m</v>
          </cell>
          <cell r="D1790">
            <v>33.520000000000003</v>
          </cell>
        </row>
        <row r="1791">
          <cell r="A1791" t="str">
            <v>84871</v>
          </cell>
          <cell r="B1791" t="str">
            <v>Aduela de madeira regional 1a 15x3,5cm</v>
          </cell>
          <cell r="C1791" t="str">
            <v>m</v>
          </cell>
          <cell r="D1791">
            <v>34.200000000000003</v>
          </cell>
        </row>
        <row r="1792">
          <cell r="A1792" t="str">
            <v>85034</v>
          </cell>
          <cell r="B1792" t="str">
            <v>Aduela de madeira regional 2a 15x3,0cm</v>
          </cell>
          <cell r="C1792" t="str">
            <v>m</v>
          </cell>
          <cell r="D1792">
            <v>29.59</v>
          </cell>
        </row>
        <row r="1793">
          <cell r="A1793" t="str">
            <v>84865</v>
          </cell>
          <cell r="B1793" t="str">
            <v>Aduela de madeira regional 3a 13x3,0cm</v>
          </cell>
          <cell r="C1793" t="str">
            <v>m</v>
          </cell>
          <cell r="D1793">
            <v>26.86</v>
          </cell>
        </row>
        <row r="1794">
          <cell r="A1794" t="str">
            <v>83766</v>
          </cell>
          <cell r="B1794" t="str">
            <v>CHI-grupo de soldagem Bambozzi 375-a</v>
          </cell>
          <cell r="C1794" t="str">
            <v>chi</v>
          </cell>
          <cell r="D1794">
            <v>20.2</v>
          </cell>
        </row>
        <row r="1795">
          <cell r="A1795" t="str">
            <v>84013</v>
          </cell>
          <cell r="B1795" t="str">
            <v>Escavadeira hidráulica sobre esteiras 110hp a diesel - CHI - inclusive operador</v>
          </cell>
          <cell r="C1795" t="str">
            <v>chi</v>
          </cell>
          <cell r="D1795">
            <v>50.37</v>
          </cell>
        </row>
        <row r="1796">
          <cell r="A1796" t="str">
            <v>83362</v>
          </cell>
          <cell r="B1796" t="str">
            <v>Caminhão distribuidor de asfalto - CHP</v>
          </cell>
          <cell r="C1796" t="str">
            <v>chp</v>
          </cell>
          <cell r="D1796">
            <v>159.25</v>
          </cell>
        </row>
        <row r="1797">
          <cell r="A1797" t="str">
            <v>83765</v>
          </cell>
          <cell r="B1797" t="str">
            <v>Chp-grupo de soldagem bambozzi 375-a</v>
          </cell>
          <cell r="C1797" t="str">
            <v>chp</v>
          </cell>
          <cell r="D1797">
            <v>55.15</v>
          </cell>
        </row>
        <row r="1798">
          <cell r="A1798" t="str">
            <v>84159</v>
          </cell>
          <cell r="B1798" t="str">
            <v>Bucha / arruela alumínio 1 1/4"</v>
          </cell>
          <cell r="C1798" t="str">
            <v>cj</v>
          </cell>
          <cell r="D1798">
            <v>2.38</v>
          </cell>
        </row>
        <row r="1799">
          <cell r="A1799" t="str">
            <v>84158</v>
          </cell>
          <cell r="B1799" t="str">
            <v>Bucha / arruela alumínio 1"</v>
          </cell>
          <cell r="C1799" t="str">
            <v>cj</v>
          </cell>
          <cell r="D1799">
            <v>1.23</v>
          </cell>
        </row>
        <row r="1800">
          <cell r="A1800" t="str">
            <v>84154</v>
          </cell>
          <cell r="B1800" t="str">
            <v>Aparelho apoio neoprene fretado</v>
          </cell>
          <cell r="C1800" t="str">
            <v>dm³</v>
          </cell>
          <cell r="D1800">
            <v>121.26</v>
          </cell>
        </row>
        <row r="1801">
          <cell r="A1801" t="str">
            <v>84140</v>
          </cell>
          <cell r="B1801" t="str">
            <v>Custos c/ mão de obra na operação - usina de asfalto a frio almeida pm f-35 dpd cap 60/80 t/h - 30 hp (elétrica)</v>
          </cell>
          <cell r="C1801" t="str">
            <v>h</v>
          </cell>
          <cell r="D1801">
            <v>45.05</v>
          </cell>
        </row>
        <row r="1802">
          <cell r="A1802" t="str">
            <v>83763</v>
          </cell>
          <cell r="B1802" t="str">
            <v>Custos combustível+material grupo de soldagem Bambozzi 375-a</v>
          </cell>
          <cell r="C1802" t="str">
            <v>h</v>
          </cell>
          <cell r="D1802">
            <v>31.78</v>
          </cell>
        </row>
        <row r="1803">
          <cell r="A1803" t="str">
            <v>83758</v>
          </cell>
          <cell r="B1803" t="str">
            <v>Custos combustível+material na operação de guindaste madal md-10a</v>
          </cell>
          <cell r="C1803" t="str">
            <v>h</v>
          </cell>
          <cell r="D1803">
            <v>52.87</v>
          </cell>
        </row>
        <row r="1804">
          <cell r="A1804" t="str">
            <v>83761</v>
          </cell>
          <cell r="B1804" t="str">
            <v>Depreciação grupo de soldagem Bambozzi 375-a</v>
          </cell>
          <cell r="C1804" t="str">
            <v>h</v>
          </cell>
          <cell r="D1804">
            <v>4.8099999999999996</v>
          </cell>
        </row>
        <row r="1805">
          <cell r="A1805" t="str">
            <v>84155</v>
          </cell>
          <cell r="B1805" t="str">
            <v>Desempenadeira eletr 2 cv 4 pólos 220/380v compactadora e densadora p/ acab piso concreto - excl operador (cp)</v>
          </cell>
          <cell r="C1805" t="str">
            <v>h</v>
          </cell>
          <cell r="D1805">
            <v>2.08</v>
          </cell>
        </row>
        <row r="1806">
          <cell r="A1806" t="str">
            <v>84157</v>
          </cell>
          <cell r="B1806" t="str">
            <v>Desempenadeira eletr motor 2cv 4 pólos 220/380v compactadora e adensadora para piso acabado de concreto - exclusive operador (ci)</v>
          </cell>
          <cell r="C1806" t="str">
            <v>h</v>
          </cell>
          <cell r="D1806">
            <v>0.88</v>
          </cell>
        </row>
        <row r="1807">
          <cell r="A1807" t="str">
            <v>83764</v>
          </cell>
          <cell r="B1807" t="str">
            <v>Juros grupo de soldagem Bambozzi 375-a</v>
          </cell>
          <cell r="C1807" t="str">
            <v>h</v>
          </cell>
          <cell r="D1807">
            <v>1.21</v>
          </cell>
        </row>
        <row r="1808">
          <cell r="A1808" t="str">
            <v>83361</v>
          </cell>
          <cell r="B1808" t="str">
            <v>Manutenção - caminhão distribuidor de asfalto</v>
          </cell>
          <cell r="C1808" t="str">
            <v>h</v>
          </cell>
          <cell r="D1808">
            <v>20.82</v>
          </cell>
        </row>
        <row r="1809">
          <cell r="A1809" t="str">
            <v>83762</v>
          </cell>
          <cell r="B1809" t="str">
            <v>Manutenção grupo de soldagem Bambozzi 375-a</v>
          </cell>
          <cell r="C1809" t="str">
            <v>h</v>
          </cell>
          <cell r="D1809">
            <v>3.16</v>
          </cell>
        </row>
        <row r="1810">
          <cell r="A1810" t="str">
            <v>84160</v>
          </cell>
          <cell r="B1810" t="str">
            <v>Régua vibradora dupla gasolina 3/4 cv a 3600 rpm frequência - exclusive operador (ci)</v>
          </cell>
          <cell r="C1810" t="str">
            <v>h</v>
          </cell>
          <cell r="D1810">
            <v>2.11</v>
          </cell>
        </row>
        <row r="1811">
          <cell r="A1811" t="str">
            <v>84156</v>
          </cell>
          <cell r="B1811" t="str">
            <v>Régua vibratória dupla gasolina 3/4cv a 3600rpm de frequência - exclusive operador (cp)</v>
          </cell>
          <cell r="C1811" t="str">
            <v>h</v>
          </cell>
          <cell r="D1811">
            <v>8.4</v>
          </cell>
        </row>
        <row r="1812">
          <cell r="A1812" t="str">
            <v>84000</v>
          </cell>
          <cell r="B1812" t="str">
            <v>Soquete compactador 72kg gasolina, 3hp (CHP) exclusive operador.</v>
          </cell>
          <cell r="C1812" t="str">
            <v>h</v>
          </cell>
          <cell r="D1812">
            <v>6.51</v>
          </cell>
        </row>
        <row r="1813">
          <cell r="A1813" t="str">
            <v>84153</v>
          </cell>
          <cell r="B1813" t="str">
            <v>Aparelho de apoio neoprene não fretado (1,4kg/dm3)</v>
          </cell>
          <cell r="C1813" t="str">
            <v>kg</v>
          </cell>
          <cell r="D1813">
            <v>39.31</v>
          </cell>
        </row>
        <row r="1814">
          <cell r="A1814" t="str">
            <v>83725</v>
          </cell>
          <cell r="B1814" t="str">
            <v>Assentamento de peças, conexões, aparelhos e acessórios de ferro fundido dúctil, junta elástica, mecânica ou flangeada, com diâmetros de 350 a 600 mm.</v>
          </cell>
          <cell r="C1814" t="str">
            <v>kg</v>
          </cell>
          <cell r="D1814">
            <v>0.79</v>
          </cell>
        </row>
        <row r="1815">
          <cell r="A1815" t="str">
            <v>83724</v>
          </cell>
          <cell r="B1815" t="str">
            <v>Assentamento de peças, conexões, aparelhos e acessórios de ferro fundido dúctil, junta elástica, mecânica ou flangeada, com diâmetros de 50 a 300 mm.</v>
          </cell>
          <cell r="C1815" t="str">
            <v>kg</v>
          </cell>
          <cell r="D1815">
            <v>1.23</v>
          </cell>
        </row>
        <row r="1816">
          <cell r="A1816" t="str">
            <v>83726</v>
          </cell>
          <cell r="B1816" t="str">
            <v>Assentamento de peças, conexões, aparelhos e acessórios de ferro fundido dúctil, junta elástica, mecânica ou flangeada, com diâmetros de 700 a 1200 mm.</v>
          </cell>
          <cell r="C1816" t="str">
            <v>kg</v>
          </cell>
          <cell r="D1816">
            <v>0.59</v>
          </cell>
        </row>
        <row r="1817">
          <cell r="A1817" t="str">
            <v>85040</v>
          </cell>
          <cell r="B1817" t="str">
            <v>Aduela madeira regional 2a 13x3,0cm</v>
          </cell>
          <cell r="C1817" t="str">
            <v>m</v>
          </cell>
          <cell r="D1817">
            <v>26.56</v>
          </cell>
        </row>
        <row r="1818">
          <cell r="A1818" t="str">
            <v>85044</v>
          </cell>
          <cell r="B1818" t="str">
            <v>Aduela madeira regional 3a 13x3,0cm</v>
          </cell>
          <cell r="C1818" t="str">
            <v>m</v>
          </cell>
          <cell r="D1818">
            <v>26.56</v>
          </cell>
        </row>
        <row r="1819">
          <cell r="A1819" t="str">
            <v>85172</v>
          </cell>
          <cell r="B1819" t="str">
            <v>Alambrado em mourões de concreto "t", altura livre 2m, espaçados a cada 2m, com tela de arame galvanizado, fio 14 bwg e malha quadrada 5x5cm</v>
          </cell>
          <cell r="C1819" t="str">
            <v>m</v>
          </cell>
          <cell r="D1819">
            <v>80.010000000000005</v>
          </cell>
        </row>
        <row r="1820">
          <cell r="A1820" t="str">
            <v>84855</v>
          </cell>
          <cell r="B1820" t="str">
            <v>Alizar de madeira regional 1a 5x2,0cm</v>
          </cell>
          <cell r="C1820" t="str">
            <v>m</v>
          </cell>
          <cell r="D1820">
            <v>6.05</v>
          </cell>
        </row>
        <row r="1821">
          <cell r="A1821" t="str">
            <v>84856</v>
          </cell>
          <cell r="B1821" t="str">
            <v>Alizar de madeira regional 2a 5x2,0cm</v>
          </cell>
          <cell r="C1821" t="str">
            <v>m</v>
          </cell>
          <cell r="D1821">
            <v>6.05</v>
          </cell>
        </row>
        <row r="1822">
          <cell r="A1822" t="str">
            <v>84859</v>
          </cell>
          <cell r="B1822" t="str">
            <v>Alizar de madeira regional 3a 5x2,0cm</v>
          </cell>
          <cell r="C1822" t="str">
            <v>m</v>
          </cell>
          <cell r="D1822">
            <v>5.22</v>
          </cell>
        </row>
        <row r="1823">
          <cell r="A1823" t="str">
            <v>84854</v>
          </cell>
          <cell r="B1823" t="str">
            <v>Batente ferro 1x1/8"</v>
          </cell>
          <cell r="C1823" t="str">
            <v>m</v>
          </cell>
          <cell r="D1823">
            <v>23.72</v>
          </cell>
        </row>
        <row r="1824">
          <cell r="A1824" t="str">
            <v>85015</v>
          </cell>
          <cell r="B1824" t="str">
            <v>Cantoneira de madeira 3,0x3,0x1,0cm</v>
          </cell>
          <cell r="C1824" t="str">
            <v>m</v>
          </cell>
          <cell r="D1824">
            <v>15.37</v>
          </cell>
        </row>
        <row r="1825">
          <cell r="A1825" t="str">
            <v>85016</v>
          </cell>
          <cell r="B1825" t="str">
            <v>Cantoneira de madeira com laminado melamínico fosco 3,0x3,0x1,0cm</v>
          </cell>
          <cell r="C1825" t="str">
            <v>m</v>
          </cell>
          <cell r="D1825">
            <v>18.75</v>
          </cell>
        </row>
        <row r="1826">
          <cell r="A1826" t="str">
            <v>85379</v>
          </cell>
          <cell r="B1826" t="str">
            <v>Demolição de cerca de arame farpado e mourões de concreto s/ remoção</v>
          </cell>
          <cell r="C1826" t="str">
            <v>m</v>
          </cell>
          <cell r="D1826">
            <v>1.72</v>
          </cell>
        </row>
        <row r="1827">
          <cell r="A1827" t="str">
            <v>84682</v>
          </cell>
          <cell r="B1827" t="str">
            <v>Fio de cobre nu 4 mm2 - fornecimento e instalação</v>
          </cell>
          <cell r="C1827" t="str">
            <v>m</v>
          </cell>
          <cell r="D1827">
            <v>1.63</v>
          </cell>
        </row>
        <row r="1828">
          <cell r="A1828" t="str">
            <v>84862</v>
          </cell>
          <cell r="B1828" t="str">
            <v>Guarda-corpo com corrimão em tubo de aço galvanizado 1 1/2"</v>
          </cell>
          <cell r="C1828" t="str">
            <v>m</v>
          </cell>
          <cell r="D1828">
            <v>176.61</v>
          </cell>
        </row>
        <row r="1829">
          <cell r="A1829" t="str">
            <v>84863</v>
          </cell>
          <cell r="B1829" t="str">
            <v>Guarda-corpo com corrimão em tubo de aço galvanizado 3/4"</v>
          </cell>
          <cell r="C1829" t="str">
            <v>m</v>
          </cell>
          <cell r="D1829">
            <v>86.46</v>
          </cell>
        </row>
        <row r="1830">
          <cell r="A1830" t="str">
            <v>85323</v>
          </cell>
          <cell r="B1830" t="str">
            <v>Locação e nivelamento de emissário/rede coletora com auxílio de equipamento topográfico</v>
          </cell>
          <cell r="C1830" t="str">
            <v>m</v>
          </cell>
          <cell r="D1830">
            <v>1.63</v>
          </cell>
        </row>
        <row r="1831">
          <cell r="A1831" t="str">
            <v>84861</v>
          </cell>
          <cell r="B1831" t="str">
            <v>Marco de madeira regional 1a 7x3,0cm</v>
          </cell>
          <cell r="C1831" t="str">
            <v>m</v>
          </cell>
          <cell r="D1831">
            <v>26.68</v>
          </cell>
        </row>
        <row r="1832">
          <cell r="A1832" t="str">
            <v>84864</v>
          </cell>
          <cell r="B1832" t="str">
            <v>Marco de madeira regional 2a 7x3,0cm</v>
          </cell>
          <cell r="C1832" t="str">
            <v>m</v>
          </cell>
          <cell r="D1832">
            <v>19.399999999999999</v>
          </cell>
        </row>
        <row r="1833">
          <cell r="A1833" t="str">
            <v>85171</v>
          </cell>
          <cell r="B1833" t="str">
            <v>Recomposição parcial do arame farpado nº 14 classe 250, fixado em cerca com mourões de concreto, reto, 15x15cm</v>
          </cell>
          <cell r="C1833" t="str">
            <v>m</v>
          </cell>
          <cell r="D1833">
            <v>3.02</v>
          </cell>
        </row>
        <row r="1834">
          <cell r="A1834" t="str">
            <v>85383</v>
          </cell>
          <cell r="B1834" t="str">
            <v>Remoção de calhas e condutores de águas pluviais</v>
          </cell>
          <cell r="C1834" t="str">
            <v>m</v>
          </cell>
          <cell r="D1834">
            <v>2.2999999999999998</v>
          </cell>
        </row>
        <row r="1835">
          <cell r="A1835" t="str">
            <v>85407</v>
          </cell>
          <cell r="B1835" t="str">
            <v>Remoção de fiação elétrica</v>
          </cell>
          <cell r="C1835" t="str">
            <v>m</v>
          </cell>
          <cell r="D1835">
            <v>6.85</v>
          </cell>
        </row>
        <row r="1836">
          <cell r="A1836" t="str">
            <v>85411</v>
          </cell>
          <cell r="B1836" t="str">
            <v>Remoção de rodapé cerâmico</v>
          </cell>
          <cell r="C1836" t="str">
            <v>m</v>
          </cell>
          <cell r="D1836">
            <v>2.42</v>
          </cell>
        </row>
        <row r="1837">
          <cell r="A1837" t="str">
            <v>85412</v>
          </cell>
          <cell r="B1837" t="str">
            <v>Remoção de rodapé de mármore ou granito</v>
          </cell>
          <cell r="C1837" t="str">
            <v>m</v>
          </cell>
          <cell r="D1837">
            <v>3.48</v>
          </cell>
        </row>
        <row r="1838">
          <cell r="A1838" t="str">
            <v>85413</v>
          </cell>
          <cell r="B1838" t="str">
            <v>Remoção de rodapé vinilico ou de borracha colada</v>
          </cell>
          <cell r="C1838" t="str">
            <v>m</v>
          </cell>
          <cell r="D1838">
            <v>1.85</v>
          </cell>
        </row>
        <row r="1839">
          <cell r="A1839" t="str">
            <v>85414</v>
          </cell>
          <cell r="B1839" t="str">
            <v>Remoção de rufo ou calha metálica</v>
          </cell>
          <cell r="C1839" t="str">
            <v>m</v>
          </cell>
          <cell r="D1839">
            <v>4.82</v>
          </cell>
        </row>
        <row r="1840">
          <cell r="A1840" t="str">
            <v>85389</v>
          </cell>
          <cell r="B1840" t="str">
            <v>Remoção tubulação ff c/ dn 400 a 600mm excluindo escavação/reaterro</v>
          </cell>
          <cell r="C1840" t="str">
            <v>m</v>
          </cell>
          <cell r="D1840">
            <v>54.81</v>
          </cell>
        </row>
        <row r="1841">
          <cell r="A1841" t="str">
            <v>85390</v>
          </cell>
          <cell r="B1841" t="str">
            <v>Remoção tubulação ff c/ dn 50 a 300mm excluindo escavação/reaterro</v>
          </cell>
          <cell r="C1841" t="str">
            <v>m</v>
          </cell>
          <cell r="D1841">
            <v>27.27</v>
          </cell>
        </row>
        <row r="1842">
          <cell r="A1842" t="str">
            <v>85392</v>
          </cell>
          <cell r="B1842" t="str">
            <v>Remoção tubulação ff c/ dn 700 a 1200mm excluindo escavação/reaterro</v>
          </cell>
          <cell r="C1842" t="str">
            <v>m</v>
          </cell>
          <cell r="D1842">
            <v>133.84</v>
          </cell>
        </row>
        <row r="1843">
          <cell r="A1843" t="str">
            <v>85336</v>
          </cell>
          <cell r="B1843" t="str">
            <v>Retirada de tubulação de ferro galvanizado s/ escavação ou rasgo em alvenaria</v>
          </cell>
          <cell r="C1843" t="str">
            <v>m</v>
          </cell>
          <cell r="D1843">
            <v>3.49</v>
          </cell>
        </row>
        <row r="1844">
          <cell r="A1844" t="str">
            <v>85417</v>
          </cell>
          <cell r="B1844" t="str">
            <v>Retirada de tubulação hidrossanitária aparente com conexões, ø 1/2" a 2"</v>
          </cell>
          <cell r="C1844" t="str">
            <v>m</v>
          </cell>
          <cell r="D1844">
            <v>2.56</v>
          </cell>
        </row>
        <row r="1845">
          <cell r="A1845" t="str">
            <v>85419</v>
          </cell>
          <cell r="B1845" t="str">
            <v>Retirada de tubulação hidrossanitária aparente com conexões, ø 2 1/2" a 4"</v>
          </cell>
          <cell r="C1845" t="str">
            <v>m</v>
          </cell>
          <cell r="D1845">
            <v>3.18</v>
          </cell>
        </row>
        <row r="1846">
          <cell r="A1846" t="str">
            <v>85418</v>
          </cell>
          <cell r="B1846" t="str">
            <v>Retirada de tubulação hidrossanitária embutida com conexões ø 1/2" a 2 "</v>
          </cell>
          <cell r="C1846" t="str">
            <v>m</v>
          </cell>
          <cell r="D1846">
            <v>5.09</v>
          </cell>
        </row>
        <row r="1847">
          <cell r="A1847" t="str">
            <v>85420</v>
          </cell>
          <cell r="B1847" t="str">
            <v>Retirada de tubulação hidrossanitária embutida com conexões, ø 2 1/2" a 4"</v>
          </cell>
          <cell r="C1847" t="str">
            <v>m</v>
          </cell>
          <cell r="D1847">
            <v>7.64</v>
          </cell>
        </row>
        <row r="1848">
          <cell r="A1848" t="str">
            <v>84898</v>
          </cell>
          <cell r="B1848" t="str">
            <v>Trilho "u" de alumínio, 40x40mm e roldana fixa dupla de latão com rolamento para porta ou janela de correr</v>
          </cell>
          <cell r="C1848" t="str">
            <v>m</v>
          </cell>
          <cell r="D1848">
            <v>22.69</v>
          </cell>
        </row>
        <row r="1849">
          <cell r="A1849" t="str">
            <v>84897</v>
          </cell>
          <cell r="B1849" t="str">
            <v>Trilho quadrado de alumínio 1/4" para rodízios</v>
          </cell>
          <cell r="C1849" t="str">
            <v>m</v>
          </cell>
          <cell r="D1849">
            <v>28.27</v>
          </cell>
        </row>
        <row r="1850">
          <cell r="A1850" t="str">
            <v>85662</v>
          </cell>
          <cell r="B1850" t="str">
            <v>Armação em tela de aço soldada nervurada Q-92, aço CA-60, 4,2mm, malha 15x15cm</v>
          </cell>
          <cell r="C1850" t="str">
            <v>m²</v>
          </cell>
          <cell r="D1850">
            <v>10.14</v>
          </cell>
        </row>
        <row r="1851">
          <cell r="A1851" t="str">
            <v>85014</v>
          </cell>
          <cell r="B1851" t="str">
            <v>Caixilho fixo, de alumínio, com tela de metal fio 12 malha 3x3cm</v>
          </cell>
          <cell r="C1851" t="str">
            <v>m²</v>
          </cell>
          <cell r="D1851">
            <v>518.15</v>
          </cell>
        </row>
        <row r="1852">
          <cell r="A1852" t="str">
            <v>85010</v>
          </cell>
          <cell r="B1852" t="str">
            <v>Caixilho fixo, de alumínio, para vidro</v>
          </cell>
          <cell r="C1852" t="str">
            <v>m²</v>
          </cell>
          <cell r="D1852">
            <v>439.46</v>
          </cell>
        </row>
        <row r="1853">
          <cell r="A1853" t="str">
            <v>85331</v>
          </cell>
          <cell r="B1853" t="str">
            <v>Corte de capoeira fina a foice</v>
          </cell>
          <cell r="C1853" t="str">
            <v>m²</v>
          </cell>
          <cell r="D1853">
            <v>0.89</v>
          </cell>
        </row>
        <row r="1854">
          <cell r="A1854" t="str">
            <v>85373</v>
          </cell>
          <cell r="B1854" t="str">
            <v>Demolição de caibros e ripas</v>
          </cell>
          <cell r="C1854" t="str">
            <v>m²</v>
          </cell>
          <cell r="D1854">
            <v>3.71</v>
          </cell>
        </row>
        <row r="1855">
          <cell r="A1855" t="str">
            <v>85362</v>
          </cell>
          <cell r="B1855" t="str">
            <v>Demolição de divisórias em placas de marmorite ou de concreto</v>
          </cell>
          <cell r="C1855" t="str">
            <v>m²</v>
          </cell>
          <cell r="D1855">
            <v>9.2100000000000009</v>
          </cell>
        </row>
        <row r="1856">
          <cell r="A1856" t="str">
            <v>85372</v>
          </cell>
          <cell r="B1856" t="str">
            <v>Demolição de forro de gesso</v>
          </cell>
          <cell r="C1856" t="str">
            <v>m²</v>
          </cell>
          <cell r="D1856">
            <v>1.72</v>
          </cell>
        </row>
        <row r="1857">
          <cell r="A1857" t="str">
            <v>85376</v>
          </cell>
          <cell r="B1857" t="str">
            <v>Demolição de piso vinilico</v>
          </cell>
          <cell r="C1857" t="str">
            <v>m²</v>
          </cell>
          <cell r="D1857">
            <v>3.87</v>
          </cell>
        </row>
        <row r="1858">
          <cell r="A1858" t="str">
            <v>85366</v>
          </cell>
          <cell r="B1858" t="str">
            <v>Demolição manual de pavimentação em concreto asfáltico, espessura 5cm</v>
          </cell>
          <cell r="C1858" t="str">
            <v>m²</v>
          </cell>
          <cell r="D1858">
            <v>14.96</v>
          </cell>
        </row>
        <row r="1859">
          <cell r="A1859" t="str">
            <v>85377</v>
          </cell>
          <cell r="B1859" t="str">
            <v>Desmontagem e remoção de divisórias de mármore ou granito</v>
          </cell>
          <cell r="C1859" t="str">
            <v>m²</v>
          </cell>
          <cell r="D1859">
            <v>28.06</v>
          </cell>
        </row>
        <row r="1860">
          <cell r="A1860" t="str">
            <v>85378</v>
          </cell>
          <cell r="B1860" t="str">
            <v>Desmontagem e remoção de paineis de divisórias de madeira</v>
          </cell>
          <cell r="C1860" t="str">
            <v>m²</v>
          </cell>
          <cell r="D1860">
            <v>26.63</v>
          </cell>
        </row>
        <row r="1861">
          <cell r="A1861" t="str">
            <v>85005</v>
          </cell>
          <cell r="B1861" t="str">
            <v>Espelho cristal, espessura 4mm, com parafusos de fixação, sem moldura</v>
          </cell>
          <cell r="C1861" t="str">
            <v>m²</v>
          </cell>
          <cell r="D1861">
            <v>268.04000000000002</v>
          </cell>
        </row>
        <row r="1862">
          <cell r="A1862" t="str">
            <v>85096</v>
          </cell>
          <cell r="B1862" t="str">
            <v>Gradil de alumínio anodizado tipo barra chata</v>
          </cell>
          <cell r="C1862" t="str">
            <v>m²</v>
          </cell>
          <cell r="D1862">
            <v>402.21</v>
          </cell>
        </row>
        <row r="1863">
          <cell r="A1863" t="str">
            <v>85423</v>
          </cell>
          <cell r="B1863" t="str">
            <v>Isolamento de obra com tela plastica com malha de 5mm</v>
          </cell>
          <cell r="C1863" t="str">
            <v>m²</v>
          </cell>
          <cell r="D1863">
            <v>5.15</v>
          </cell>
        </row>
        <row r="1864">
          <cell r="A1864" t="str">
            <v>85424</v>
          </cell>
          <cell r="B1864" t="str">
            <v>Isolamento de obra com tela plastica com malha de 5mm e estrutura de madeira pontaleteada</v>
          </cell>
          <cell r="C1864" t="str">
            <v>m²</v>
          </cell>
          <cell r="D1864">
            <v>14.6</v>
          </cell>
        </row>
        <row r="1865">
          <cell r="A1865" t="str">
            <v>84847</v>
          </cell>
          <cell r="B1865" t="str">
            <v>Janela de madeira almofadada, de abrir, inclusas guarnições sem ferragens</v>
          </cell>
          <cell r="C1865" t="str">
            <v>m²</v>
          </cell>
          <cell r="D1865">
            <v>651.16</v>
          </cell>
        </row>
        <row r="1866">
          <cell r="A1866" t="str">
            <v>84843</v>
          </cell>
          <cell r="B1866" t="str">
            <v>Janela de madeira para vidro, de correr, com bandeira, inclusas guarnições sem ferragens</v>
          </cell>
          <cell r="C1866" t="str">
            <v>m²</v>
          </cell>
          <cell r="D1866">
            <v>647.41</v>
          </cell>
        </row>
        <row r="1867">
          <cell r="A1867" t="str">
            <v>84842</v>
          </cell>
          <cell r="B1867" t="str">
            <v>Janela de madeira para vidro, de correr, sem bandeira, inclusas guarnições sem ferragens</v>
          </cell>
          <cell r="C1867" t="str">
            <v>m²</v>
          </cell>
          <cell r="D1867">
            <v>649.41999999999996</v>
          </cell>
        </row>
        <row r="1868">
          <cell r="A1868" t="str">
            <v>84844</v>
          </cell>
          <cell r="B1868" t="str">
            <v>Janela de madeira tipo guilhotina, de abrir , inclusas guarnições sem ferragens</v>
          </cell>
          <cell r="C1868" t="str">
            <v>m²</v>
          </cell>
          <cell r="D1868">
            <v>687.43</v>
          </cell>
        </row>
        <row r="1869">
          <cell r="A1869" t="str">
            <v>84845</v>
          </cell>
          <cell r="B1869" t="str">
            <v>Janela de madeira tipo veneziana. de abrir, inclusas guarnições sem ferragens</v>
          </cell>
          <cell r="C1869" t="str">
            <v>m²</v>
          </cell>
          <cell r="D1869">
            <v>590.72</v>
          </cell>
        </row>
        <row r="1870">
          <cell r="A1870" t="str">
            <v>84848</v>
          </cell>
          <cell r="B1870" t="str">
            <v>Janela de madeira tipo veneziana/guilhotina, de abrir, inclusas guarnições sem ferragens</v>
          </cell>
          <cell r="C1870" t="str">
            <v>m²</v>
          </cell>
          <cell r="D1870">
            <v>473.17</v>
          </cell>
        </row>
        <row r="1871">
          <cell r="A1871" t="str">
            <v>84846</v>
          </cell>
          <cell r="B1871" t="str">
            <v>Janela de madeira tipo veneziana/vidro, de abrir, inclusas guarnições sem ferragens</v>
          </cell>
          <cell r="C1871" t="str">
            <v>m²</v>
          </cell>
          <cell r="D1871">
            <v>812.34</v>
          </cell>
        </row>
        <row r="1872">
          <cell r="A1872" t="str">
            <v>85181</v>
          </cell>
          <cell r="B1872" t="str">
            <v>Passeio em concreto desempenado, traço 1:2,5:3,5 e espessura 5cm</v>
          </cell>
          <cell r="C1872" t="str">
            <v>m²</v>
          </cell>
          <cell r="D1872">
            <v>46.13</v>
          </cell>
        </row>
        <row r="1873">
          <cell r="A1873" t="str">
            <v>85179</v>
          </cell>
          <cell r="B1873" t="str">
            <v>Plantio de grama são carlos em leivas</v>
          </cell>
          <cell r="C1873" t="str">
            <v>m²</v>
          </cell>
          <cell r="D1873">
            <v>8.44</v>
          </cell>
        </row>
        <row r="1874">
          <cell r="A1874" t="str">
            <v>85185</v>
          </cell>
          <cell r="B1874" t="str">
            <v>Poda e limpeza de arbusto tipo cerca viva</v>
          </cell>
          <cell r="C1874" t="str">
            <v>m²</v>
          </cell>
          <cell r="D1874">
            <v>2.89</v>
          </cell>
        </row>
        <row r="1875">
          <cell r="A1875" t="str">
            <v>84875</v>
          </cell>
          <cell r="B1875" t="str">
            <v>Porta de madeira maciça regional 1a, de correr p/vidro, com aduela e a lizar de 1a, trilho e rodízios</v>
          </cell>
          <cell r="C1875" t="str">
            <v>m²</v>
          </cell>
          <cell r="D1875">
            <v>457.86</v>
          </cell>
        </row>
        <row r="1876">
          <cell r="A1876" t="str">
            <v>84876</v>
          </cell>
          <cell r="B1876" t="str">
            <v>Porta madeira 1a correr p/vidro 30mm/ guarnição 15cm/alizar</v>
          </cell>
          <cell r="C1876" t="str">
            <v>m²</v>
          </cell>
          <cell r="D1876">
            <v>483.22</v>
          </cell>
        </row>
        <row r="1877">
          <cell r="A1877" t="str">
            <v>85422</v>
          </cell>
          <cell r="B1877" t="str">
            <v>Preparo manual de terreno s/ raspagem superficial</v>
          </cell>
          <cell r="C1877" t="str">
            <v>m²</v>
          </cell>
          <cell r="D1877">
            <v>4.5999999999999996</v>
          </cell>
        </row>
        <row r="1878">
          <cell r="A1878" t="str">
            <v>85406</v>
          </cell>
          <cell r="B1878" t="str">
            <v>Remoção de azulejo e substrato de aderência em argamassa</v>
          </cell>
          <cell r="C1878" t="str">
            <v>m²</v>
          </cell>
          <cell r="D1878">
            <v>32.270000000000003</v>
          </cell>
        </row>
        <row r="1879">
          <cell r="A1879" t="str">
            <v>85369</v>
          </cell>
          <cell r="B1879" t="str">
            <v>Remoção de forro de madeira (lambri) c/ reaproveitamento</v>
          </cell>
          <cell r="C1879" t="str">
            <v>m²</v>
          </cell>
          <cell r="D1879">
            <v>25.82</v>
          </cell>
        </row>
        <row r="1880">
          <cell r="A1880" t="str">
            <v>85408</v>
          </cell>
          <cell r="B1880" t="str">
            <v>Remoção de peitoril em mármore ou granito</v>
          </cell>
          <cell r="C1880" t="str">
            <v>m²</v>
          </cell>
          <cell r="D1880">
            <v>23.24</v>
          </cell>
        </row>
        <row r="1881">
          <cell r="A1881" t="str">
            <v>85371</v>
          </cell>
          <cell r="B1881" t="str">
            <v>Remoção de piso em carpete</v>
          </cell>
          <cell r="C1881" t="str">
            <v>m²</v>
          </cell>
          <cell r="D1881">
            <v>2.12</v>
          </cell>
        </row>
        <row r="1882">
          <cell r="A1882" t="str">
            <v>85409</v>
          </cell>
          <cell r="B1882" t="str">
            <v>Remoção de piso em placas de borracha colada</v>
          </cell>
          <cell r="C1882" t="str">
            <v>m²</v>
          </cell>
          <cell r="D1882">
            <v>4.72</v>
          </cell>
        </row>
        <row r="1883">
          <cell r="A1883" t="str">
            <v>85382</v>
          </cell>
          <cell r="B1883" t="str">
            <v>Remoção de proteção mecânica de impermeabilização</v>
          </cell>
          <cell r="C1883" t="str">
            <v>m²</v>
          </cell>
          <cell r="D1883">
            <v>14.39</v>
          </cell>
        </row>
        <row r="1884">
          <cell r="A1884" t="str">
            <v>85384</v>
          </cell>
          <cell r="B1884" t="str">
            <v>Remoção manual de passeio em pedra portuguesa</v>
          </cell>
          <cell r="C1884" t="str">
            <v>m²</v>
          </cell>
          <cell r="D1884">
            <v>6.33</v>
          </cell>
        </row>
        <row r="1885">
          <cell r="A1885" t="str">
            <v>85386</v>
          </cell>
          <cell r="B1885" t="str">
            <v>Remoção manual de pavimentação de lajões de granito em passeios</v>
          </cell>
          <cell r="C1885" t="str">
            <v>m²</v>
          </cell>
          <cell r="D1885">
            <v>13.81</v>
          </cell>
        </row>
        <row r="1886">
          <cell r="A1886" t="str">
            <v>85397</v>
          </cell>
          <cell r="B1886" t="str">
            <v>Retirada de azulejo colado</v>
          </cell>
          <cell r="C1886" t="str">
            <v>m²</v>
          </cell>
          <cell r="D1886">
            <v>15.49</v>
          </cell>
        </row>
        <row r="1887">
          <cell r="A1887" t="str">
            <v>85381</v>
          </cell>
          <cell r="B1887" t="str">
            <v>Retirada de cobertura com telha ardosia, incluindo estrutura de madeira</v>
          </cell>
          <cell r="C1887" t="str">
            <v>m²</v>
          </cell>
          <cell r="D1887">
            <v>44.4</v>
          </cell>
        </row>
        <row r="1888">
          <cell r="A1888" t="str">
            <v>85184</v>
          </cell>
          <cell r="B1888" t="str">
            <v>Retirada de grama em placas</v>
          </cell>
          <cell r="C1888" t="str">
            <v>m²</v>
          </cell>
          <cell r="D1888">
            <v>2.87</v>
          </cell>
        </row>
        <row r="1889">
          <cell r="A1889" t="str">
            <v>85182</v>
          </cell>
          <cell r="B1889" t="str">
            <v>Revolvimento e destorroamento manual de superfície gramada com profundidade até 20cm</v>
          </cell>
          <cell r="C1889" t="str">
            <v>m²</v>
          </cell>
          <cell r="D1889">
            <v>1.84</v>
          </cell>
        </row>
        <row r="1890">
          <cell r="A1890" t="str">
            <v>85183</v>
          </cell>
          <cell r="B1890" t="str">
            <v>Revolvimento manual de solo, profundidade até 20cm</v>
          </cell>
          <cell r="C1890" t="str">
            <v>m²</v>
          </cell>
          <cell r="D1890">
            <v>1.72</v>
          </cell>
        </row>
        <row r="1891">
          <cell r="A1891" t="str">
            <v>83514</v>
          </cell>
          <cell r="B1891" t="str">
            <v>Fornecimento de perfil simples "i" ou "h" 8 a 12" inclusive perdas</v>
          </cell>
          <cell r="C1891" t="str">
            <v>kg</v>
          </cell>
          <cell r="D1891">
            <v>6.7</v>
          </cell>
        </row>
        <row r="1892">
          <cell r="A1892" t="str">
            <v>83513</v>
          </cell>
          <cell r="B1892" t="str">
            <v>Fornecimento de perfil simples "i" ou "h" até 8" inclusive perdas</v>
          </cell>
          <cell r="C1892" t="str">
            <v>kg</v>
          </cell>
          <cell r="D1892">
            <v>7.36</v>
          </cell>
        </row>
        <row r="1893">
          <cell r="A1893" t="str">
            <v>84131</v>
          </cell>
          <cell r="B1893" t="str">
            <v>Abertura poço para cisterna terreno compacto com dn 1,0 com profundidade até 5m</v>
          </cell>
          <cell r="C1893" t="str">
            <v>m</v>
          </cell>
          <cell r="D1893">
            <v>76.349999999999994</v>
          </cell>
        </row>
        <row r="1894">
          <cell r="A1894" t="str">
            <v>84130</v>
          </cell>
          <cell r="B1894" t="str">
            <v>Abertura poço para cisterna terreno compacto com DN 1,0 com profundidade de 5 a 10m</v>
          </cell>
          <cell r="C1894" t="str">
            <v>m</v>
          </cell>
          <cell r="D1894">
            <v>91.62</v>
          </cell>
        </row>
        <row r="1895">
          <cell r="A1895" t="str">
            <v>84128</v>
          </cell>
          <cell r="B1895" t="str">
            <v>Abertura poço para cisterna terreno compacto com DN 1,0m com profundidades de 15 a 20m</v>
          </cell>
          <cell r="C1895" t="str">
            <v>m</v>
          </cell>
          <cell r="D1895">
            <v>152.71</v>
          </cell>
        </row>
        <row r="1896">
          <cell r="A1896" t="str">
            <v>84129</v>
          </cell>
          <cell r="B1896" t="str">
            <v>Abertura poço para cisterna terreno compacto com DN 1,0m profundidade de 10 a 15m</v>
          </cell>
          <cell r="C1896" t="str">
            <v>m</v>
          </cell>
          <cell r="D1896">
            <v>122.17</v>
          </cell>
        </row>
        <row r="1897">
          <cell r="A1897" t="str">
            <v>83714</v>
          </cell>
          <cell r="B1897" t="str">
            <v>Acréscimo na altura do poço de visita em alvenaria para rede d=0,40 m</v>
          </cell>
          <cell r="C1897" t="str">
            <v>m</v>
          </cell>
          <cell r="D1897">
            <v>533.72</v>
          </cell>
        </row>
        <row r="1898">
          <cell r="A1898" t="str">
            <v>83717</v>
          </cell>
          <cell r="B1898" t="str">
            <v>Assentamento de meio fio pré-moldado, incluindo escavação</v>
          </cell>
          <cell r="C1898" t="str">
            <v>m</v>
          </cell>
          <cell r="D1898">
            <v>12.86</v>
          </cell>
        </row>
        <row r="1899">
          <cell r="A1899" t="str">
            <v>83655</v>
          </cell>
          <cell r="B1899" t="str">
            <v>Assentamento simples de tubos de ferro fundido (fofo), com junta elástica, DN 50 mm.</v>
          </cell>
          <cell r="C1899" t="str">
            <v>m</v>
          </cell>
          <cell r="D1899">
            <v>2.8</v>
          </cell>
        </row>
        <row r="1900">
          <cell r="A1900" t="str">
            <v>83639</v>
          </cell>
          <cell r="B1900" t="str">
            <v>Cabo telefônico ct-apl-50, 100 pares (uso externo) - fornecimento e instalação</v>
          </cell>
          <cell r="C1900" t="str">
            <v>m</v>
          </cell>
          <cell r="D1900">
            <v>47.76</v>
          </cell>
        </row>
        <row r="1901">
          <cell r="A1901" t="str">
            <v>84044</v>
          </cell>
          <cell r="B1901" t="str">
            <v>Calha de beiral, semicircular de PVC, diâmetro 125 mm, incluindo cabeceiras, emendas, bocais, suportes e vedações, excluindo condutores - fornecimento e colocação</v>
          </cell>
          <cell r="C1901" t="str">
            <v>m</v>
          </cell>
          <cell r="D1901">
            <v>51.22</v>
          </cell>
        </row>
        <row r="1902">
          <cell r="A1902" t="str">
            <v>84046</v>
          </cell>
          <cell r="B1902" t="str">
            <v>Calha de chapa galvanizada número 26, com desenvolvimento de 10 cm</v>
          </cell>
          <cell r="C1902" t="str">
            <v>m</v>
          </cell>
          <cell r="D1902">
            <v>15.32</v>
          </cell>
        </row>
        <row r="1903">
          <cell r="A1903" t="str">
            <v>84043</v>
          </cell>
          <cell r="B1903" t="str">
            <v>Calha de concreto, 30x15 cm, espessura 8 cm preparada em betoneira com cimentado liso executado com argamassa traço 1:4 (cimento e areia média não peneirada), preparo manual</v>
          </cell>
          <cell r="C1903" t="str">
            <v>m</v>
          </cell>
          <cell r="D1903">
            <v>99.62</v>
          </cell>
        </row>
        <row r="1904">
          <cell r="A1904" t="str">
            <v>84042</v>
          </cell>
          <cell r="B1904" t="str">
            <v>Calha de concreto, 40x15 cm espessura de 8 cm, preparado em betoneira e cimentado liso executado com argamassa traço 1:4 (cimento e areia média não peneirada), preparo manual</v>
          </cell>
          <cell r="C1904" t="str">
            <v>m</v>
          </cell>
          <cell r="D1904">
            <v>110.26</v>
          </cell>
        </row>
        <row r="1905">
          <cell r="A1905" t="str">
            <v>83689</v>
          </cell>
          <cell r="B1905" t="str">
            <v>Calha em meio tubo de concreto simples, com d = 30 cm</v>
          </cell>
          <cell r="C1905" t="str">
            <v>m</v>
          </cell>
          <cell r="D1905">
            <v>38.54</v>
          </cell>
        </row>
        <row r="1906">
          <cell r="A1906" t="str">
            <v>83685</v>
          </cell>
          <cell r="B1906" t="str">
            <v>Calha trapezoidal 140x35 cm, com espessura de 7 cm (volume de concreto = 1,109m3/m)</v>
          </cell>
          <cell r="C1906" t="str">
            <v>m</v>
          </cell>
          <cell r="D1906">
            <v>41.84</v>
          </cell>
        </row>
        <row r="1907">
          <cell r="A1907" t="str">
            <v>83684</v>
          </cell>
          <cell r="B1907" t="str">
            <v>Calha trapezoidal 90x30 cm, com espessura de 7 cm (volume de concreto = 0,064 m3/m)</v>
          </cell>
          <cell r="C1907" t="str">
            <v>m</v>
          </cell>
          <cell r="D1907">
            <v>23.77</v>
          </cell>
        </row>
        <row r="1908">
          <cell r="A1908" t="str">
            <v>83686</v>
          </cell>
          <cell r="B1908" t="str">
            <v>Calha triangular 100x30 cm, com espessura de 7 cm (volume de concreto = 0,075m3/m)</v>
          </cell>
          <cell r="C1908" t="str">
            <v>m</v>
          </cell>
          <cell r="D1908">
            <v>25.54</v>
          </cell>
        </row>
        <row r="1909">
          <cell r="A1909" t="str">
            <v>83687</v>
          </cell>
          <cell r="B1909" t="str">
            <v>Calha triangular 70x20 cm, com espessura de 7 cm (volume de concreto = 0,053 m3/m)</v>
          </cell>
          <cell r="C1909" t="str">
            <v>m</v>
          </cell>
          <cell r="D1909">
            <v>19.920000000000002</v>
          </cell>
        </row>
        <row r="1910">
          <cell r="A1910" t="str">
            <v>83688</v>
          </cell>
          <cell r="B1910" t="str">
            <v>Canaleta em alvenaria com tijolo de 1/2 vez, dimensões 30x15cm (lxa), com impermeabilizante na argamassa</v>
          </cell>
          <cell r="C1910" t="str">
            <v>m</v>
          </cell>
          <cell r="D1910">
            <v>176.24</v>
          </cell>
        </row>
        <row r="1911">
          <cell r="A1911" t="str">
            <v>83715</v>
          </cell>
          <cell r="B1911" t="str">
            <v>Chaminé p/ poço de visita em alvenaria, exclusos tampão e anel</v>
          </cell>
          <cell r="C1911" t="str">
            <v>m</v>
          </cell>
          <cell r="D1911">
            <v>539.91</v>
          </cell>
        </row>
        <row r="1912">
          <cell r="A1912" t="str">
            <v>71623</v>
          </cell>
          <cell r="B1912" t="str">
            <v>Chapim de concreto aparente com acabamento desempenado, forma de compensado plastificado (madeirit) de 14 x 10 cm, fundido no local.</v>
          </cell>
          <cell r="C1912" t="str">
            <v>m</v>
          </cell>
          <cell r="D1912">
            <v>21.88</v>
          </cell>
        </row>
        <row r="1913">
          <cell r="A1913" t="str">
            <v>84045</v>
          </cell>
          <cell r="B1913" t="str">
            <v>Condutor para calha de beiral, de PVC, diâmetro 88 mm, incluindo conexões e braçadeiras - fornecimento e colocação</v>
          </cell>
          <cell r="C1913" t="str">
            <v>m</v>
          </cell>
          <cell r="D1913">
            <v>23.51</v>
          </cell>
        </row>
        <row r="1914">
          <cell r="A1914" t="str">
            <v>83412</v>
          </cell>
          <cell r="B1914" t="str">
            <v>Eletroduto flexível aço galv tipo conduite d = 1 1/2" (40mm) - fornecimento e instalação</v>
          </cell>
          <cell r="C1914" t="str">
            <v>m</v>
          </cell>
          <cell r="D1914">
            <v>8.81</v>
          </cell>
        </row>
        <row r="1915">
          <cell r="A1915" t="str">
            <v>83411</v>
          </cell>
          <cell r="B1915" t="str">
            <v>Eletroduto flexível aço galv tipo conduite d = 1 1/4" (32mm) - fornecimento e instalação</v>
          </cell>
          <cell r="C1915" t="str">
            <v>m</v>
          </cell>
          <cell r="D1915">
            <v>7.81</v>
          </cell>
        </row>
        <row r="1916">
          <cell r="A1916" t="str">
            <v>83410</v>
          </cell>
          <cell r="B1916" t="str">
            <v>Eletroduto flexível aço galv tipo conduite d = 1" (25mm) - fornecimento e instalação</v>
          </cell>
          <cell r="C1916" t="str">
            <v>m</v>
          </cell>
          <cell r="D1916">
            <v>6.16</v>
          </cell>
        </row>
        <row r="1917">
          <cell r="A1917" t="str">
            <v>83409</v>
          </cell>
          <cell r="B1917" t="str">
            <v>Eletroduto flexível aço galv tipo conduite d = 1/2" (16mm) - fornecimento e instalação</v>
          </cell>
          <cell r="C1917" t="str">
            <v>m</v>
          </cell>
          <cell r="D1917">
            <v>4.43</v>
          </cell>
        </row>
        <row r="1918">
          <cell r="A1918" t="str">
            <v>83414</v>
          </cell>
          <cell r="B1918" t="str">
            <v>Eletroduto flexível aço galv tipo conduite d = 2 1/2" (65mm) - fornecimento e instalação</v>
          </cell>
          <cell r="C1918" t="str">
            <v>m</v>
          </cell>
          <cell r="D1918">
            <v>14.4</v>
          </cell>
        </row>
        <row r="1919">
          <cell r="A1919" t="str">
            <v>83413</v>
          </cell>
          <cell r="B1919" t="str">
            <v>Eletroduto flexível aço galv tipo conduite d = 2" (50mm) - fornecimento e instalação</v>
          </cell>
          <cell r="C1919" t="str">
            <v>m</v>
          </cell>
          <cell r="D1919">
            <v>11.84</v>
          </cell>
        </row>
        <row r="1920">
          <cell r="A1920" t="str">
            <v>83415</v>
          </cell>
          <cell r="B1920" t="str">
            <v>Eletroduto flexível aço galv tipo conduite d = 3" (75mm) - fornecimento e instalação</v>
          </cell>
          <cell r="C1920" t="str">
            <v>m</v>
          </cell>
          <cell r="D1920">
            <v>20.46</v>
          </cell>
        </row>
        <row r="1921">
          <cell r="A1921" t="str">
            <v>84851</v>
          </cell>
          <cell r="B1921" t="str">
            <v>Trelica de madeira, ripas 4x1,5cm e requadros 7,5x7,5cm</v>
          </cell>
          <cell r="C1921" t="str">
            <v>m²</v>
          </cell>
          <cell r="D1921">
            <v>88.24</v>
          </cell>
        </row>
        <row r="1922">
          <cell r="A1922" t="str">
            <v>85004</v>
          </cell>
          <cell r="B1922" t="str">
            <v>Vidro fantasia martelado 4mm</v>
          </cell>
          <cell r="C1922" t="str">
            <v>m²</v>
          </cell>
          <cell r="D1922">
            <v>92</v>
          </cell>
        </row>
        <row r="1923">
          <cell r="A1923" t="str">
            <v>84957</v>
          </cell>
          <cell r="B1923" t="str">
            <v>Vidro liso comum transparente, espessura 5mm</v>
          </cell>
          <cell r="C1923" t="str">
            <v>m²</v>
          </cell>
          <cell r="D1923">
            <v>118.75</v>
          </cell>
        </row>
        <row r="1924">
          <cell r="A1924" t="str">
            <v>84959</v>
          </cell>
          <cell r="B1924" t="str">
            <v>Vidro liso comum transparente, espessura 6mm</v>
          </cell>
          <cell r="C1924" t="str">
            <v>m²</v>
          </cell>
          <cell r="D1924">
            <v>138.82</v>
          </cell>
        </row>
        <row r="1925">
          <cell r="A1925" t="str">
            <v>85001</v>
          </cell>
          <cell r="B1925" t="str">
            <v>Vidro liso fumê, espessura 4mm</v>
          </cell>
          <cell r="C1925" t="str">
            <v>m²</v>
          </cell>
          <cell r="D1925">
            <v>132.13</v>
          </cell>
        </row>
        <row r="1926">
          <cell r="A1926" t="str">
            <v>85002</v>
          </cell>
          <cell r="B1926" t="str">
            <v>Vidro liso fumê, espessura 6mm</v>
          </cell>
          <cell r="C1926" t="str">
            <v>m²</v>
          </cell>
          <cell r="D1926">
            <v>185.64</v>
          </cell>
        </row>
        <row r="1927">
          <cell r="A1927" t="str">
            <v>85370</v>
          </cell>
          <cell r="B1927" t="str">
            <v>Demolição manual de laje pré-moldada com transporte e carga em caminhão basculante</v>
          </cell>
          <cell r="C1927" t="str">
            <v>m³</v>
          </cell>
          <cell r="D1927">
            <v>176.73</v>
          </cell>
        </row>
        <row r="1928">
          <cell r="A1928" t="str">
            <v>85365</v>
          </cell>
          <cell r="B1928" t="str">
            <v>Demolição manual de pavimentação em macadame betuminoso</v>
          </cell>
          <cell r="C1928" t="str">
            <v>m³</v>
          </cell>
          <cell r="D1928">
            <v>42.6</v>
          </cell>
        </row>
        <row r="1929">
          <cell r="A1929" t="str">
            <v>85233</v>
          </cell>
          <cell r="B1929" t="str">
            <v>Escada em concreto armado, fck = 15 mpa, moldada in loco</v>
          </cell>
          <cell r="C1929" t="str">
            <v>m³</v>
          </cell>
          <cell r="D1929">
            <v>1793.44</v>
          </cell>
        </row>
        <row r="1930">
          <cell r="A1930" t="str">
            <v>85387</v>
          </cell>
          <cell r="B1930" t="str">
            <v>Remoção manual de entulho</v>
          </cell>
          <cell r="C1930" t="str">
            <v>m³</v>
          </cell>
          <cell r="D1930">
            <v>41.44</v>
          </cell>
        </row>
        <row r="1931">
          <cell r="A1931" t="str">
            <v>84874</v>
          </cell>
          <cell r="B1931" t="str">
            <v>Alçapão em compensado de madeira cedro/virola, 60x60x2cm, com marco 7x 3cm, alizar de 2a, dobradiças em latão cromado e tarjeta cromada</v>
          </cell>
          <cell r="C1931" t="str">
            <v>un</v>
          </cell>
          <cell r="D1931">
            <v>153.02000000000001</v>
          </cell>
        </row>
        <row r="1932">
          <cell r="A1932" t="str">
            <v>84852</v>
          </cell>
          <cell r="B1932" t="str">
            <v>Bandeira para vidro em madeira regional 2a, 40x70cm, fixa sem aduela e alizar</v>
          </cell>
          <cell r="C1932" t="str">
            <v>un</v>
          </cell>
          <cell r="D1932">
            <v>67.13</v>
          </cell>
        </row>
        <row r="1933">
          <cell r="A1933" t="str">
            <v>84849</v>
          </cell>
          <cell r="B1933" t="str">
            <v>Caixa madeira 57x43cm com guarnição 13cm p/ fechamento de ar condicion al</v>
          </cell>
          <cell r="C1933" t="str">
            <v>un</v>
          </cell>
          <cell r="D1933">
            <v>70.86</v>
          </cell>
        </row>
        <row r="1934">
          <cell r="A1934" t="str">
            <v>84896</v>
          </cell>
          <cell r="B1934" t="str">
            <v>Carranca de ferro cromado 40mm para janela de abrir</v>
          </cell>
          <cell r="C1934" t="str">
            <v>un</v>
          </cell>
          <cell r="D1934">
            <v>49.96</v>
          </cell>
        </row>
        <row r="1935">
          <cell r="A1935" t="str">
            <v>85195</v>
          </cell>
          <cell r="B1935" t="str">
            <v>Chave de boia automática</v>
          </cell>
          <cell r="C1935" t="str">
            <v>un</v>
          </cell>
          <cell r="D1935">
            <v>56.41</v>
          </cell>
        </row>
        <row r="1936">
          <cell r="A1936" t="str">
            <v>84891</v>
          </cell>
          <cell r="B1936" t="str">
            <v>Cremona em latão cromado ou polido, completa, com vara h=1,50m</v>
          </cell>
          <cell r="C1936" t="str">
            <v>un</v>
          </cell>
          <cell r="D1936">
            <v>136.62</v>
          </cell>
        </row>
        <row r="1937">
          <cell r="A1937" t="str">
            <v>84879</v>
          </cell>
          <cell r="B1937" t="str">
            <v>Fechadura (somente a máquina, sem espelho e sem maçaneta), para porta banheiro, com roseta de latão cromado e jogo de tranqueta em latão cromado</v>
          </cell>
          <cell r="C1937" t="str">
            <v>un</v>
          </cell>
          <cell r="D1937">
            <v>113.82</v>
          </cell>
        </row>
        <row r="1938">
          <cell r="A1938" t="str">
            <v>84880</v>
          </cell>
          <cell r="B1938" t="str">
            <v>Fechadura bico de papagaio para porta de correr interna, chave bipartida, acabamento padrão médio</v>
          </cell>
          <cell r="C1938" t="str">
            <v>un</v>
          </cell>
          <cell r="D1938">
            <v>56.51</v>
          </cell>
        </row>
        <row r="1939">
          <cell r="A1939" t="str">
            <v>84884</v>
          </cell>
          <cell r="B1939" t="str">
            <v xml:space="preserve">Fechadura cilindro central tubular, 70mm, com maçaneta de latão cromado para porta divisória </v>
          </cell>
          <cell r="C1939" t="str">
            <v>un</v>
          </cell>
          <cell r="D1939">
            <v>71.150000000000006</v>
          </cell>
        </row>
        <row r="1940">
          <cell r="A1940" t="str">
            <v>84955</v>
          </cell>
          <cell r="B1940" t="str">
            <v>Fechadura cromada com cilindro para armários</v>
          </cell>
          <cell r="C1940" t="str">
            <v>un</v>
          </cell>
          <cell r="D1940">
            <v>32.520000000000003</v>
          </cell>
        </row>
        <row r="1941">
          <cell r="A1941" t="str">
            <v>84866</v>
          </cell>
          <cell r="B1941" t="str">
            <v>Fechadura de embutir reforçada completa, de segurança, com cilindro, para porta externa, acabamento padrão médio</v>
          </cell>
          <cell r="C1941" t="str">
            <v>un</v>
          </cell>
          <cell r="D1941">
            <v>72.83</v>
          </cell>
        </row>
        <row r="1942">
          <cell r="A1942" t="str">
            <v>84899</v>
          </cell>
          <cell r="B1942" t="str">
            <v>Fecho chato de sobrepor em ferro zincado/niquel galvanizado ou polido, 5"</v>
          </cell>
          <cell r="C1942" t="str">
            <v>un</v>
          </cell>
          <cell r="D1942">
            <v>14.02</v>
          </cell>
        </row>
        <row r="1943">
          <cell r="A1943" t="str">
            <v>84950</v>
          </cell>
          <cell r="B1943" t="str">
            <v>Fecho embutir tipo unha 40cm c/colocação</v>
          </cell>
          <cell r="C1943" t="str">
            <v>un</v>
          </cell>
          <cell r="D1943">
            <v>73.27</v>
          </cell>
        </row>
        <row r="1944">
          <cell r="A1944" t="str">
            <v>84858</v>
          </cell>
          <cell r="B1944" t="str">
            <v>Janela de correr em chapa de aço dobrada 2,00x1,20m, 4 folhas, para vidro, com divisão horizontal</v>
          </cell>
          <cell r="C1944" t="str">
            <v>un</v>
          </cell>
          <cell r="D1944">
            <v>789.46</v>
          </cell>
        </row>
        <row r="1945">
          <cell r="A1945" t="str">
            <v>84860</v>
          </cell>
          <cell r="B1945" t="str">
            <v>Janela de correr em chapa de aço dobrada 2,00x1,20m, 4 folhas, para vidro, sem divisão horizontal</v>
          </cell>
          <cell r="C1945" t="str">
            <v>un</v>
          </cell>
          <cell r="D1945">
            <v>782.45</v>
          </cell>
        </row>
        <row r="1946">
          <cell r="A1946" t="str">
            <v>84885</v>
          </cell>
          <cell r="B1946" t="str">
            <v>Jogo de ferragens cromadas para porta de vidro temperado, uma folha composto de dobradiças superior e inferior, trinco, fechadura, contra fechadura com capuchinho sem mola e puxador</v>
          </cell>
          <cell r="C1946" t="str">
            <v>un</v>
          </cell>
          <cell r="D1946">
            <v>467.78</v>
          </cell>
        </row>
        <row r="1947">
          <cell r="A1947" t="str">
            <v>84892</v>
          </cell>
          <cell r="B1947" t="str">
            <v>Levantador em latão fundido cromado e borboleta em ferro cromado, para janela tipo guilhotina</v>
          </cell>
          <cell r="C1947" t="str">
            <v>un</v>
          </cell>
          <cell r="D1947">
            <v>78.22</v>
          </cell>
        </row>
        <row r="1948">
          <cell r="A1948" t="str">
            <v>84887</v>
          </cell>
          <cell r="B1948" t="str">
            <v>Maçaneta tipo alavanca, padrão médio</v>
          </cell>
          <cell r="C1948" t="str">
            <v>un</v>
          </cell>
          <cell r="D1948">
            <v>42.14</v>
          </cell>
        </row>
        <row r="1949">
          <cell r="A1949" t="str">
            <v>85120</v>
          </cell>
          <cell r="B1949" t="str">
            <v>Manômetro 0 a 200 psi (0 a 14 kgf/cm2), d = 50mm - fornecimento e colocação</v>
          </cell>
          <cell r="C1949" t="str">
            <v>un</v>
          </cell>
          <cell r="D1949">
            <v>66.03</v>
          </cell>
        </row>
        <row r="1950">
          <cell r="A1950" t="str">
            <v>84886</v>
          </cell>
          <cell r="B1950" t="str">
            <v>Mola hidráulica de piso para porta de vidro temperado</v>
          </cell>
          <cell r="C1950" t="str">
            <v>un</v>
          </cell>
          <cell r="D1950">
            <v>883.13</v>
          </cell>
        </row>
        <row r="1951">
          <cell r="A1951" t="str">
            <v>85178</v>
          </cell>
          <cell r="B1951" t="str">
            <v>Plantio de arbusto com altura 50 a 100cm, em cava de 60x60x60cm</v>
          </cell>
          <cell r="C1951" t="str">
            <v>un</v>
          </cell>
          <cell r="D1951">
            <v>62.92</v>
          </cell>
        </row>
        <row r="1952">
          <cell r="A1952" t="str">
            <v>85186</v>
          </cell>
          <cell r="B1952" t="str">
            <v>Poda de árvores, com limpeza de galhos secos e retirada de parasitas, incluindo remoção de entulho</v>
          </cell>
          <cell r="C1952" t="str">
            <v>un</v>
          </cell>
          <cell r="D1952">
            <v>61.14</v>
          </cell>
        </row>
        <row r="1953">
          <cell r="A1953" t="str">
            <v>84868</v>
          </cell>
          <cell r="B1953" t="str">
            <v>Porta de madeira almofadada semioca 1a, 120x210x3cm, duas folhas, incluso aduela 1a, alizar 1a e dobradiças com aneis</v>
          </cell>
          <cell r="C1953" t="str">
            <v>un</v>
          </cell>
          <cell r="D1953">
            <v>925.28</v>
          </cell>
        </row>
        <row r="1954">
          <cell r="A1954" t="str">
            <v>84850</v>
          </cell>
          <cell r="B1954" t="str">
            <v>Porta de madeira almofadada semioca 1a, 140x210x3cm, duas folhas, incluso aduela 1a, alizar 1a e dobradiças com aneis</v>
          </cell>
          <cell r="C1954" t="str">
            <v>un</v>
          </cell>
          <cell r="D1954">
            <v>961.27</v>
          </cell>
        </row>
        <row r="1955">
          <cell r="A1955" t="str">
            <v>85188</v>
          </cell>
          <cell r="B1955" t="str">
            <v>Portão em tubo de aço galvanizado din 2440/nbr 5580, painel unico, dimensões 1,0x1,6m, inclusive cadeado</v>
          </cell>
          <cell r="C1955" t="str">
            <v>un</v>
          </cell>
          <cell r="D1955">
            <v>398.81</v>
          </cell>
        </row>
        <row r="1956">
          <cell r="A1956" t="str">
            <v>85189</v>
          </cell>
          <cell r="B1956" t="str">
            <v>Portão em tubo de aço galvanizado din 2440/nbr 5580, painel unico, dimensões 4,0x1,2m, inclusive cadeado</v>
          </cell>
          <cell r="C1956" t="str">
            <v>un</v>
          </cell>
          <cell r="D1956">
            <v>916.76</v>
          </cell>
        </row>
        <row r="1957">
          <cell r="A1957" t="str">
            <v>84889</v>
          </cell>
          <cell r="B1957" t="str">
            <v>Puxador central para esquadria de alumínio</v>
          </cell>
          <cell r="C1957" t="str">
            <v>un</v>
          </cell>
          <cell r="D1957">
            <v>17.37</v>
          </cell>
        </row>
        <row r="1958">
          <cell r="A1958" t="str">
            <v>84895</v>
          </cell>
          <cell r="B1958" t="str">
            <v>Puxador concha em latão cromado ou polido para porta ou janela de correr, 3x9cm</v>
          </cell>
          <cell r="C1958" t="str">
            <v>un</v>
          </cell>
          <cell r="D1958">
            <v>107.92</v>
          </cell>
        </row>
        <row r="1959">
          <cell r="A1959" t="str">
            <v>84894</v>
          </cell>
          <cell r="B1959" t="str">
            <v>Puxador concha em latão cromado ou polido para porta ou janela de correr, com furo para chave, 4x10cm</v>
          </cell>
          <cell r="C1959" t="str">
            <v>un</v>
          </cell>
          <cell r="D1959">
            <v>18.07</v>
          </cell>
        </row>
        <row r="1960">
          <cell r="A1960" t="str">
            <v>84893</v>
          </cell>
          <cell r="B1960" t="str">
            <v>Puxador tubular de centro em latão cromado para janelas</v>
          </cell>
          <cell r="C1960" t="str">
            <v>un</v>
          </cell>
          <cell r="D1960">
            <v>58.94</v>
          </cell>
        </row>
        <row r="1961">
          <cell r="A1961" t="str">
            <v>85374</v>
          </cell>
          <cell r="B1961" t="str">
            <v>Remoção de dispositivos para funcionamento de aparelhos sanitários</v>
          </cell>
          <cell r="C1961" t="str">
            <v>un</v>
          </cell>
          <cell r="D1961">
            <v>7.67</v>
          </cell>
        </row>
        <row r="1962">
          <cell r="A1962" t="str">
            <v>85415</v>
          </cell>
          <cell r="B1962" t="str">
            <v>Remoção de dispositivos para funcionamento de pia de cozinha</v>
          </cell>
          <cell r="C1962" t="str">
            <v>un</v>
          </cell>
          <cell r="D1962">
            <v>6.36</v>
          </cell>
        </row>
        <row r="1963">
          <cell r="A1963" t="str">
            <v>85410</v>
          </cell>
          <cell r="B1963" t="str">
            <v>Remoção de ralo seco ou sifonado</v>
          </cell>
          <cell r="C1963" t="str">
            <v>un</v>
          </cell>
          <cell r="D1963">
            <v>10.18</v>
          </cell>
        </row>
        <row r="1964">
          <cell r="A1964" t="str">
            <v>85416</v>
          </cell>
          <cell r="B1964" t="str">
            <v>Remoção de tomadas ou interruptores elétricos</v>
          </cell>
          <cell r="C1964" t="str">
            <v>un</v>
          </cell>
          <cell r="D1964">
            <v>9.18</v>
          </cell>
        </row>
        <row r="1965">
          <cell r="A1965" t="str">
            <v>85332</v>
          </cell>
          <cell r="B1965" t="str">
            <v>Retirada de aparelhos de iluminação c/ reaproveitamento de lâmpadas</v>
          </cell>
          <cell r="C1965" t="str">
            <v>un</v>
          </cell>
          <cell r="D1965">
            <v>3.54</v>
          </cell>
        </row>
        <row r="1966">
          <cell r="A1966" t="str">
            <v>84890</v>
          </cell>
          <cell r="B1966" t="str">
            <v>Roldana fixa dupla de latão com rolamento para porta ou janela de correr</v>
          </cell>
          <cell r="C1966" t="str">
            <v>un</v>
          </cell>
          <cell r="D1966">
            <v>39.51</v>
          </cell>
        </row>
        <row r="1967">
          <cell r="A1967" t="str">
            <v>83718</v>
          </cell>
          <cell r="B1967" t="str">
            <v>Escoramento de meio fio com material local compactado manualmente, em faixa de 0,50m</v>
          </cell>
          <cell r="C1967" t="str">
            <v>m</v>
          </cell>
          <cell r="D1967">
            <v>2.64</v>
          </cell>
        </row>
        <row r="1968">
          <cell r="A1968" t="str">
            <v>83664</v>
          </cell>
          <cell r="B1968" t="str">
            <v>Execução de dreno de tubo de concreto simples poroso d=0,20 m (0,5mx0,5 m) para galerias de águas pluviais</v>
          </cell>
          <cell r="C1968" t="str">
            <v>m</v>
          </cell>
          <cell r="D1968">
            <v>63.58</v>
          </cell>
        </row>
        <row r="1969">
          <cell r="A1969" t="str">
            <v>83661</v>
          </cell>
          <cell r="B1969" t="str">
            <v>Execução de dreno profundo, corte em solo, com tubo poroso d=0,20m</v>
          </cell>
          <cell r="C1969" t="str">
            <v>m</v>
          </cell>
          <cell r="D1969">
            <v>91.68</v>
          </cell>
        </row>
        <row r="1970">
          <cell r="A1970" t="str">
            <v>83658</v>
          </cell>
          <cell r="B1970" t="str">
            <v>Execução dreno profundo, com corte trapezoidal em solo, de 70x80x150cm excl tubo incl material execução, com selo enchimento material drenante e escavação</v>
          </cell>
          <cell r="C1970" t="str">
            <v>m</v>
          </cell>
          <cell r="D1970">
            <v>110.56</v>
          </cell>
        </row>
        <row r="1971">
          <cell r="A1971" t="str">
            <v>83626</v>
          </cell>
          <cell r="B1971" t="str">
            <v>Grelha de ferro fundido para canaleta larg = 15cm, fornecimento e assentamento</v>
          </cell>
          <cell r="C1971" t="str">
            <v>m</v>
          </cell>
          <cell r="D1971">
            <v>116.63</v>
          </cell>
        </row>
        <row r="1972">
          <cell r="A1972" t="str">
            <v>83624</v>
          </cell>
          <cell r="B1972" t="str">
            <v>Grelha de ferro fundido para canaleta larg = 20cm, fornecimento e assentamento</v>
          </cell>
          <cell r="C1972" t="str">
            <v>m</v>
          </cell>
          <cell r="D1972">
            <v>147.72</v>
          </cell>
        </row>
        <row r="1973">
          <cell r="A1973" t="str">
            <v>83623</v>
          </cell>
          <cell r="B1973" t="str">
            <v>Grelha de ferro fundido para canaleta larg = 30cm, fornecimento e assentamento</v>
          </cell>
          <cell r="C1973" t="str">
            <v>m</v>
          </cell>
          <cell r="D1973">
            <v>209.9</v>
          </cell>
        </row>
        <row r="1974">
          <cell r="A1974" t="str">
            <v>84176</v>
          </cell>
          <cell r="B1974" t="str">
            <v>Junta 2,5x2,5cm com argamassa 1:1:3 impermeabilizante de hidro-asfalto cimento e areia para piso em placas</v>
          </cell>
          <cell r="C1974" t="str">
            <v>m</v>
          </cell>
          <cell r="D1974">
            <v>15.12</v>
          </cell>
        </row>
        <row r="1975">
          <cell r="A1975" t="str">
            <v>84175</v>
          </cell>
          <cell r="B1975" t="str">
            <v>Junta 5x5cm com argamassa traço 1:3 (cimento e areia) para piso em placas</v>
          </cell>
          <cell r="C1975" t="str">
            <v>m</v>
          </cell>
          <cell r="D1975">
            <v>8.65</v>
          </cell>
        </row>
        <row r="1976">
          <cell r="A1976" t="str">
            <v>83743</v>
          </cell>
          <cell r="B1976" t="str">
            <v>Junta de dilatação para impermeabilização, com asfalto oxidado aplicado a quente, dimensões 2x2 cm</v>
          </cell>
          <cell r="C1976" t="str">
            <v>m</v>
          </cell>
          <cell r="D1976">
            <v>15.23</v>
          </cell>
        </row>
        <row r="1977">
          <cell r="A1977" t="str">
            <v>84177</v>
          </cell>
          <cell r="B1977" t="str">
            <v>Junta gramada 5cm de largura</v>
          </cell>
          <cell r="C1977" t="str">
            <v>m</v>
          </cell>
          <cell r="D1977">
            <v>9.6199999999999992</v>
          </cell>
        </row>
        <row r="1978">
          <cell r="A1978" t="str">
            <v>84094</v>
          </cell>
          <cell r="B1978" t="str">
            <v>Meia cana 2,5x2,5cm com acabamento para forro de madeira</v>
          </cell>
          <cell r="C1978" t="str">
            <v>m</v>
          </cell>
          <cell r="D1978">
            <v>6.31</v>
          </cell>
        </row>
        <row r="1979">
          <cell r="A1979" t="str">
            <v>84087</v>
          </cell>
          <cell r="B1979" t="str">
            <v>Peitoril cerâmico com largura de 15cm, assentado com argamassa traço 1 :3 (cimento e areia grossa), preparo manual da argamassa</v>
          </cell>
          <cell r="C1979" t="str">
            <v>m</v>
          </cell>
          <cell r="D1979">
            <v>30.1</v>
          </cell>
        </row>
        <row r="1980">
          <cell r="A1980" t="str">
            <v>84118</v>
          </cell>
          <cell r="B1980" t="str">
            <v>Peitoril cimentado liso 20x3cm traço 1:4 (cimento e areia)</v>
          </cell>
          <cell r="C1980" t="str">
            <v>m</v>
          </cell>
          <cell r="D1980">
            <v>17.579999999999998</v>
          </cell>
        </row>
        <row r="1981">
          <cell r="A1981" t="str">
            <v>84086</v>
          </cell>
          <cell r="B1981" t="str">
            <v>Peitoril em granilite pré-moldado, comprimento de 13 a 20cm, assentado com argamassa traço 1:3 (cimento e areia média), preparo manual da argamassa</v>
          </cell>
          <cell r="C1981" t="str">
            <v>m</v>
          </cell>
          <cell r="D1981">
            <v>85.18</v>
          </cell>
        </row>
        <row r="1982">
          <cell r="A1982" t="str">
            <v>84088</v>
          </cell>
          <cell r="B1982" t="str">
            <v>Peitoril em mármore branco, largura de 15cm, assentado com argamassa t raço 1:4 (cimento e areia média), preparo manual da argamassa</v>
          </cell>
          <cell r="C1982" t="str">
            <v>m</v>
          </cell>
          <cell r="D1982">
            <v>85.86</v>
          </cell>
        </row>
        <row r="1983">
          <cell r="A1983" t="str">
            <v>84089</v>
          </cell>
          <cell r="B1983" t="str">
            <v>Peitoril em mármore branco, largura de 25cm, assentado com argamassa t raço 1:3 (cimento e areia média), preparo manual da argamassa</v>
          </cell>
          <cell r="C1983" t="str">
            <v>m</v>
          </cell>
          <cell r="D1983">
            <v>120.66</v>
          </cell>
        </row>
        <row r="1984">
          <cell r="A1984" t="str">
            <v>85335</v>
          </cell>
          <cell r="B1984" t="str">
            <v>Retirada de meio fio com empilhamento e s/ remoção</v>
          </cell>
          <cell r="C1984" t="str">
            <v>m</v>
          </cell>
          <cell r="D1984">
            <v>5.35</v>
          </cell>
        </row>
        <row r="1985">
          <cell r="A1985" t="str">
            <v>84127</v>
          </cell>
          <cell r="B1985" t="str">
            <v>Revestimento de poços c/ tubos de concreto</v>
          </cell>
          <cell r="C1985" t="str">
            <v>m</v>
          </cell>
          <cell r="D1985">
            <v>279.51</v>
          </cell>
        </row>
        <row r="1986">
          <cell r="A1986" t="str">
            <v>84168</v>
          </cell>
          <cell r="B1986" t="str">
            <v>Rodapé em ardósia assentado com argamassa traço 1:4 (cimento e areia) altura 10cm</v>
          </cell>
          <cell r="C1986" t="str">
            <v>m</v>
          </cell>
          <cell r="D1986">
            <v>20.47</v>
          </cell>
        </row>
        <row r="1987">
          <cell r="A1987" t="str">
            <v>84165</v>
          </cell>
          <cell r="B1987" t="str">
            <v>Rodapé em argamassa traço 1:3 (cimento e areia) altura 8cm</v>
          </cell>
          <cell r="C1987" t="str">
            <v>m</v>
          </cell>
          <cell r="D1987">
            <v>8.39</v>
          </cell>
        </row>
        <row r="1988">
          <cell r="A1988" t="str">
            <v>84162</v>
          </cell>
          <cell r="B1988" t="str">
            <v>Rodapé em madeira, altura 7cm, fixado com cola</v>
          </cell>
          <cell r="C1988" t="str">
            <v>m</v>
          </cell>
          <cell r="D1988">
            <v>12.15</v>
          </cell>
        </row>
        <row r="1989">
          <cell r="A1989" t="str">
            <v>84167</v>
          </cell>
          <cell r="B1989" t="str">
            <v>Rodapé em mármore branco assentado com argamassa traço 1:4 (cimento e areia) altura 7cm</v>
          </cell>
          <cell r="C1989" t="str">
            <v>m</v>
          </cell>
          <cell r="D1989">
            <v>44.09</v>
          </cell>
        </row>
        <row r="1990">
          <cell r="A1990" t="str">
            <v>84096</v>
          </cell>
          <cell r="B1990" t="str">
            <v>Rodateto em madeira de lei 4,0x1,5cm</v>
          </cell>
          <cell r="C1990" t="str">
            <v>m</v>
          </cell>
          <cell r="D1990">
            <v>11.8</v>
          </cell>
        </row>
        <row r="1991">
          <cell r="A1991" t="str">
            <v>84095</v>
          </cell>
          <cell r="B1991" t="str">
            <v>Rodateto em madeira de lei 7,0x2,5cm</v>
          </cell>
          <cell r="C1991" t="str">
            <v>m</v>
          </cell>
          <cell r="D1991">
            <v>13.73</v>
          </cell>
        </row>
        <row r="1992">
          <cell r="A1992" t="str">
            <v>83719</v>
          </cell>
          <cell r="B1992" t="str">
            <v>Sarjeta corte em taludes triang 1,25x0,25m esp=0,08 rev conc simples incl escavação mec acerto manual terreno fornec mat e rejuntamento</v>
          </cell>
          <cell r="C1992" t="str">
            <v>m</v>
          </cell>
          <cell r="D1992">
            <v>66.23</v>
          </cell>
        </row>
        <row r="1993">
          <cell r="A1993" t="str">
            <v>83720</v>
          </cell>
          <cell r="B1993" t="str">
            <v>Sarjeta corte em taludes triang 1,50x0,30m, esp=0,08 m rev.conc. simples incl escavação mec acerto manual terreno fornec mat e rejuntamento</v>
          </cell>
          <cell r="C1993" t="str">
            <v>m</v>
          </cell>
          <cell r="D1993">
            <v>78.760000000000005</v>
          </cell>
        </row>
        <row r="1994">
          <cell r="A1994" t="str">
            <v>83721</v>
          </cell>
          <cell r="B1994" t="str">
            <v>Sarjeta corte taludes triang 1,85x0,35m esp=0,08 rev conc. simples incl escavação mec acerto manual terreno fornec mat e rejuntamento</v>
          </cell>
          <cell r="C1994" t="str">
            <v>m</v>
          </cell>
          <cell r="D1994">
            <v>96.85</v>
          </cell>
        </row>
        <row r="1995">
          <cell r="A1995" t="str">
            <v>84133</v>
          </cell>
          <cell r="B1995" t="str">
            <v>Solda de topo descendente, em chapa aço chanfr 3/8" esp (p/ assent tubulação ou peça de aço) utilizando conversor diesel</v>
          </cell>
          <cell r="C1995" t="str">
            <v>m</v>
          </cell>
          <cell r="D1995">
            <v>226.57</v>
          </cell>
        </row>
        <row r="1996">
          <cell r="A1996" t="str">
            <v>84132</v>
          </cell>
          <cell r="B1996" t="str">
            <v>Solda de topo descendente, em chapa aço chanfr 5/16" esp (p/ assent tu bulacao ou peça de aço) utilizando conversor diesel.</v>
          </cell>
          <cell r="C1996" t="str">
            <v>m</v>
          </cell>
          <cell r="D1996">
            <v>158.69999999999999</v>
          </cell>
        </row>
        <row r="1997">
          <cell r="A1997" t="str">
            <v>84192</v>
          </cell>
          <cell r="B1997" t="str">
            <v>Soleira cerâmica PEI-4 largura 15cm assentada sobre argamassa cimento e areia traço 1:4</v>
          </cell>
          <cell r="C1997" t="str">
            <v>m</v>
          </cell>
          <cell r="D1997">
            <v>11.69</v>
          </cell>
        </row>
        <row r="1998">
          <cell r="A1998" t="str">
            <v>84194</v>
          </cell>
          <cell r="B1998" t="str">
            <v>Soleira de cimentado liso largura 15cm  executada com argamassa traço 1:3 (cimento e areia)</v>
          </cell>
          <cell r="C1998" t="str">
            <v>m</v>
          </cell>
          <cell r="D1998">
            <v>9.2899999999999991</v>
          </cell>
        </row>
        <row r="1999">
          <cell r="A1999" t="str">
            <v>84161</v>
          </cell>
          <cell r="B1999" t="str">
            <v>Soleira de mármore branco, largura 15cm, espessura 3cm, assentada sobre argamassa traço 1:4 (cimento e areia)</v>
          </cell>
          <cell r="C1999" t="str">
            <v>m</v>
          </cell>
          <cell r="D1999">
            <v>61.33</v>
          </cell>
        </row>
        <row r="2000">
          <cell r="A2000" t="str">
            <v>84093</v>
          </cell>
          <cell r="B2000" t="str">
            <v>Tabeira de madeira lei, 1a qualidade, 2,5x30,0cm para beiral de telhado</v>
          </cell>
          <cell r="C2000" t="str">
            <v>m</v>
          </cell>
          <cell r="D2000">
            <v>19.2</v>
          </cell>
        </row>
        <row r="2001">
          <cell r="A2001" t="str">
            <v>84798</v>
          </cell>
          <cell r="B2001" t="str">
            <v>Tampão fofo p/ caixa r1 padrão telebrás completo - fornecimento e instalação</v>
          </cell>
          <cell r="C2001" t="str">
            <v>un</v>
          </cell>
          <cell r="D2001">
            <v>213.03</v>
          </cell>
        </row>
        <row r="2002">
          <cell r="A2002" t="str">
            <v>84796</v>
          </cell>
          <cell r="B2002" t="str">
            <v>Tampão fofo p/ caixa r2 padrão telebrás completo - fornecimento e instalação</v>
          </cell>
          <cell r="C2002" t="str">
            <v>un</v>
          </cell>
          <cell r="D2002">
            <v>485.67</v>
          </cell>
        </row>
        <row r="2003">
          <cell r="A2003" t="str">
            <v>84878</v>
          </cell>
          <cell r="B2003" t="str">
            <v>Tranqueta de latão cromado para fechadura de porta de banheiro com roseta de latão cromado sem fechadura e maçaneta</v>
          </cell>
          <cell r="C2003" t="str">
            <v>un</v>
          </cell>
          <cell r="D2003">
            <v>82.68</v>
          </cell>
        </row>
        <row r="2004">
          <cell r="A2004" t="str">
            <v>85117</v>
          </cell>
          <cell r="B2004" t="str">
            <v>Válvula de retenção vertical bronze (pn-16) 1/2" 200 psi - extremidade com rosca - fornecimento e instalação</v>
          </cell>
          <cell r="C2004" t="str">
            <v>un</v>
          </cell>
          <cell r="D2004">
            <v>28.25</v>
          </cell>
        </row>
        <row r="2005">
          <cell r="A2005" t="str">
            <v>84188</v>
          </cell>
          <cell r="B2005" t="str">
            <v>Testeira ou rodapé vinílico 6cm fixado com cola</v>
          </cell>
          <cell r="C2005" t="str">
            <v>m</v>
          </cell>
          <cell r="D2005">
            <v>14.07</v>
          </cell>
        </row>
        <row r="2006">
          <cell r="A2006" t="str">
            <v>83675</v>
          </cell>
          <cell r="B2006" t="str">
            <v>Tubo concreto simples DN 200 mm para drenagem - fornecimento e instalação, inclusive escavação manual 1m3/m.</v>
          </cell>
          <cell r="C2006" t="str">
            <v>m</v>
          </cell>
          <cell r="D2006">
            <v>80.31</v>
          </cell>
        </row>
        <row r="2007">
          <cell r="A2007" t="str">
            <v>83676</v>
          </cell>
          <cell r="B2007" t="str">
            <v>Tubo concreto simples DN 300 mm para drenagem - fornecimento e instalação inclusive escavação manual 1m3/m</v>
          </cell>
          <cell r="C2007" t="str">
            <v>m</v>
          </cell>
          <cell r="D2007">
            <v>98.48</v>
          </cell>
        </row>
        <row r="2008">
          <cell r="A2008" t="str">
            <v>83677</v>
          </cell>
          <cell r="B2008" t="str">
            <v>Tubo concreto simples DN 400 mm para drenagem - fornecimento e instalação inclusive escavação manual 1,5m3/m</v>
          </cell>
          <cell r="C2008" t="str">
            <v>m</v>
          </cell>
          <cell r="D2008">
            <v>124.63</v>
          </cell>
        </row>
        <row r="2009">
          <cell r="A2009" t="str">
            <v>83678</v>
          </cell>
          <cell r="B2009" t="str">
            <v>Tubo concreto simples DN 500 mm para drenagem - fornecimento e instalação inclusive escavação manual 2m3/m</v>
          </cell>
          <cell r="C2009" t="str">
            <v>m</v>
          </cell>
          <cell r="D2009">
            <v>164.1</v>
          </cell>
        </row>
        <row r="2010">
          <cell r="A2010" t="str">
            <v>83651</v>
          </cell>
          <cell r="B2010" t="str">
            <v>Tubo PVC corrugado perfurado 100 mm c/ junta elástica para drenagem.</v>
          </cell>
          <cell r="C2010" t="str">
            <v>m</v>
          </cell>
          <cell r="D2010">
            <v>24.85</v>
          </cell>
        </row>
        <row r="2011">
          <cell r="A2011" t="str">
            <v>83679</v>
          </cell>
          <cell r="B2011" t="str">
            <v>Tubo PVC d=2 com material drenante para dreno/barbaca - fornecimento e instalação</v>
          </cell>
          <cell r="C2011" t="str">
            <v>m</v>
          </cell>
          <cell r="D2011">
            <v>11.4</v>
          </cell>
        </row>
        <row r="2012">
          <cell r="A2012" t="str">
            <v>83680</v>
          </cell>
          <cell r="B2012" t="str">
            <v>Tubo PVC d=3" com material drenante para dreno/barbaca - fornecimento e instalação</v>
          </cell>
          <cell r="C2012" t="str">
            <v>m</v>
          </cell>
          <cell r="D2012">
            <v>13.44</v>
          </cell>
        </row>
        <row r="2013">
          <cell r="A2013" t="str">
            <v>83681</v>
          </cell>
          <cell r="B2013" t="str">
            <v>Tubo PVC d=4" com material drenante para dreno/barbaca - fornecimento e instalação</v>
          </cell>
          <cell r="C2013" t="str">
            <v>m</v>
          </cell>
          <cell r="D2013">
            <v>14.56</v>
          </cell>
        </row>
        <row r="2014">
          <cell r="A2014" t="str">
            <v>83671</v>
          </cell>
          <cell r="B2014" t="str">
            <v>Tubo PVC DN 100 mm para drenagem - fornecimento e instalação</v>
          </cell>
          <cell r="C2014" t="str">
            <v>m</v>
          </cell>
          <cell r="D2014">
            <v>38.799999999999997</v>
          </cell>
        </row>
        <row r="2015">
          <cell r="A2015" t="str">
            <v>83670</v>
          </cell>
          <cell r="B2015" t="str">
            <v>Tubo PVC DN 75 mm para drenagem - fornecimento e instalação</v>
          </cell>
          <cell r="C2015" t="str">
            <v>m</v>
          </cell>
          <cell r="D2015">
            <v>36.08</v>
          </cell>
        </row>
        <row r="2016">
          <cell r="A2016" t="str">
            <v>83722</v>
          </cell>
          <cell r="B2016" t="str">
            <v>Valeta prot de corte trapezoidal 0,80x2,00x0,60m esp=0,08 concr simples incl escavação mec acerto manual terreno fornec mat e rejuntamento</v>
          </cell>
          <cell r="C2016" t="str">
            <v>m</v>
          </cell>
          <cell r="D2016">
            <v>169.82</v>
          </cell>
        </row>
        <row r="2017">
          <cell r="A2017" t="str">
            <v>83723</v>
          </cell>
          <cell r="B2017" t="str">
            <v>Valeta prot de corte trapezoidal 1,00x2,20x0,60m esp=0,08m concr simples incl escavação mec aterro manual terreno fornec mat e rejuntamento</v>
          </cell>
          <cell r="C2017" t="str">
            <v>m</v>
          </cell>
          <cell r="D2017">
            <v>178.02</v>
          </cell>
        </row>
        <row r="2018">
          <cell r="A2018" t="str">
            <v>84112</v>
          </cell>
          <cell r="B2018" t="str">
            <v>Andaime tabuado sobre cavaletes (incluso cavalete) em madeira de 1ª ut il 20x incl movimentação p/ pé-direito 4,00m</v>
          </cell>
          <cell r="C2018" t="str">
            <v>m²</v>
          </cell>
          <cell r="D2018">
            <v>10.37</v>
          </cell>
        </row>
        <row r="2019">
          <cell r="A2019" t="str">
            <v>84084</v>
          </cell>
          <cell r="B2019" t="str">
            <v>Apicoamento manual de superfície de concreto</v>
          </cell>
          <cell r="C2019" t="str">
            <v>m²</v>
          </cell>
          <cell r="D2019">
            <v>4.5999999999999996</v>
          </cell>
        </row>
        <row r="2020">
          <cell r="A2020" t="str">
            <v>84663</v>
          </cell>
          <cell r="B2020" t="str">
            <v>Aplicação de verniz poliuretano fosco sobre piso de pedras decorativas, 3 demãos</v>
          </cell>
          <cell r="C2020" t="str">
            <v>m²</v>
          </cell>
          <cell r="D2020">
            <v>16.420000000000002</v>
          </cell>
        </row>
        <row r="2021">
          <cell r="A2021" t="str">
            <v>84187</v>
          </cell>
          <cell r="B2021" t="str">
            <v>Assentamento de piso de borracha pastilhada fixado com cola</v>
          </cell>
          <cell r="C2021" t="str">
            <v>m²</v>
          </cell>
          <cell r="D2021">
            <v>15.06</v>
          </cell>
        </row>
        <row r="2022">
          <cell r="A2022" t="str">
            <v>84193</v>
          </cell>
          <cell r="B2022" t="str">
            <v>Assentamento de piso granito/mármore sobre argamassa traço 1:2:2 (cimento/areia/saibro)</v>
          </cell>
          <cell r="C2022" t="str">
            <v>m²</v>
          </cell>
          <cell r="D2022">
            <v>18.649999999999999</v>
          </cell>
        </row>
        <row r="2023">
          <cell r="A2023" t="str">
            <v>84072</v>
          </cell>
          <cell r="B2023" t="str">
            <v>Barra lisa traço 1:3 (cimento e areia média não peneirada), incluso aditivo impermeabilizante, espessura 0,5cm, preparo manual da argamassa</v>
          </cell>
          <cell r="C2023" t="str">
            <v>m²</v>
          </cell>
          <cell r="D2023">
            <v>23.13</v>
          </cell>
        </row>
        <row r="2024">
          <cell r="A2024" t="str">
            <v>84027</v>
          </cell>
          <cell r="B2024" t="str">
            <v>Barra lisa traço 1:3 (cimento e areia média), espessura 0,5cm, preparo manual da argamassa</v>
          </cell>
          <cell r="C2024" t="str">
            <v>m²</v>
          </cell>
          <cell r="D2024">
            <v>22.73</v>
          </cell>
        </row>
        <row r="2025">
          <cell r="A2025" t="str">
            <v>84024</v>
          </cell>
          <cell r="B2025" t="str">
            <v>Barra lisa traço 1:3 (cimento e areia média), espessura 1,0cm, preparo manual da argamassa</v>
          </cell>
          <cell r="C2025" t="str">
            <v>m²</v>
          </cell>
          <cell r="D2025">
            <v>27.13</v>
          </cell>
        </row>
        <row r="2026">
          <cell r="A2026" t="str">
            <v>84023</v>
          </cell>
          <cell r="B2026" t="str">
            <v>Barra lisa traço 1:3 (cimento e areia média), espessura 1,5cm, preparo manual da argamassa</v>
          </cell>
          <cell r="C2026" t="str">
            <v>m²</v>
          </cell>
          <cell r="D2026">
            <v>28.98</v>
          </cell>
        </row>
        <row r="2027">
          <cell r="A2027" t="str">
            <v>84028</v>
          </cell>
          <cell r="B2027" t="str">
            <v>Barra lisa traço 1:4 (cimento e areia média), com corante amarelo, espessura 2,0cm, preparo manual da argamassa</v>
          </cell>
          <cell r="C2027" t="str">
            <v>m²</v>
          </cell>
          <cell r="D2027">
            <v>38.950000000000003</v>
          </cell>
        </row>
        <row r="2028">
          <cell r="A2028" t="str">
            <v>84026</v>
          </cell>
          <cell r="B2028" t="str">
            <v>Barra lisa traço 1:4 (cimento e areia média), espessura 2,0cm, preparo manual da argamassa</v>
          </cell>
          <cell r="C2028" t="str">
            <v>m²</v>
          </cell>
          <cell r="D2028">
            <v>34.33</v>
          </cell>
        </row>
        <row r="2029">
          <cell r="A2029" t="str">
            <v>84091</v>
          </cell>
          <cell r="B2029" t="str">
            <v>Barroteamento para forro, com peças de madeira 2,5x10cm, espaçadas de 50cm</v>
          </cell>
          <cell r="C2029" t="str">
            <v>m²</v>
          </cell>
          <cell r="D2029">
            <v>33.630000000000003</v>
          </cell>
        </row>
        <row r="2030">
          <cell r="A2030" t="str">
            <v>83693</v>
          </cell>
          <cell r="B2030" t="str">
            <v>Caiação em meio fio</v>
          </cell>
          <cell r="C2030" t="str">
            <v>m²</v>
          </cell>
          <cell r="D2030">
            <v>2.39</v>
          </cell>
        </row>
        <row r="2031">
          <cell r="A2031" t="str">
            <v>84179</v>
          </cell>
          <cell r="B2031" t="str">
            <v>Carpete nylon espessura 6mm, colocado sobre argamassa traço 1:4 (cimento e areia)</v>
          </cell>
          <cell r="C2031" t="str">
            <v>m²</v>
          </cell>
          <cell r="D2031">
            <v>89.81</v>
          </cell>
        </row>
        <row r="2032">
          <cell r="A2032" t="str">
            <v>84126</v>
          </cell>
          <cell r="B2032" t="str">
            <v>Chapa de aço carbono 3/8 (coloc/ uso/ retir) p/ pass veículo sobre vala medida p/ área chapa em cada aplicação</v>
          </cell>
          <cell r="C2032" t="str">
            <v>m²</v>
          </cell>
          <cell r="D2032">
            <v>26.69</v>
          </cell>
        </row>
        <row r="2033">
          <cell r="A2033" t="str">
            <v>84033</v>
          </cell>
          <cell r="B2033" t="str">
            <v>Cobertura com telha colonial, excluindo madeiramento</v>
          </cell>
          <cell r="C2033" t="str">
            <v>m²</v>
          </cell>
          <cell r="D2033">
            <v>33.479999999999997</v>
          </cell>
        </row>
        <row r="2034">
          <cell r="A2034" t="str">
            <v>84040</v>
          </cell>
          <cell r="B2034" t="str">
            <v>Cobertura com telha de aço zincado, trapezoidal, espessura de 0,5 mm, incluindo acessórios</v>
          </cell>
          <cell r="C2034" t="str">
            <v>m²</v>
          </cell>
          <cell r="D2034">
            <v>30.24</v>
          </cell>
        </row>
        <row r="2035">
          <cell r="A2035" t="str">
            <v>84036</v>
          </cell>
          <cell r="B2035" t="str">
            <v>Cobertura com telha de fibrocimento ondulada, espessura 4 mm, inclusos acessórios de fixação, excluindo madeiramento</v>
          </cell>
          <cell r="C2035" t="str">
            <v>m²</v>
          </cell>
          <cell r="D2035">
            <v>26.92</v>
          </cell>
        </row>
        <row r="2036">
          <cell r="A2036" t="str">
            <v>84037</v>
          </cell>
          <cell r="B2036" t="str">
            <v>Cobertura com telha de fibrocimento ondulada, espessura 6 mm, com cumeeira universal, inclusas juntas de dilatação e acessórios de fixação, excluindo madeiramento</v>
          </cell>
          <cell r="C2036" t="str">
            <v>m²</v>
          </cell>
          <cell r="D2036">
            <v>40.65</v>
          </cell>
        </row>
        <row r="2037">
          <cell r="A2037" t="str">
            <v>84035</v>
          </cell>
          <cell r="B2037" t="str">
            <v>Cobertura com telha de fibrocimento ondulada, espessura 8 mm, incluindo acessórios, excluindo madeiramento</v>
          </cell>
          <cell r="C2037" t="str">
            <v>m²</v>
          </cell>
          <cell r="D2037">
            <v>52.38</v>
          </cell>
        </row>
        <row r="2038">
          <cell r="A2038" t="str">
            <v>84038</v>
          </cell>
          <cell r="B2038" t="str">
            <v>Cobertura com telha ondulada de alumínio, espessura de 5 mm</v>
          </cell>
          <cell r="C2038" t="str">
            <v>m²</v>
          </cell>
          <cell r="D2038">
            <v>71.7</v>
          </cell>
        </row>
        <row r="2039">
          <cell r="A2039" t="str">
            <v>84039</v>
          </cell>
          <cell r="B2039" t="str">
            <v>Cobertura com telha ondulada de alumínio, espessura de 7 mm</v>
          </cell>
          <cell r="C2039" t="str">
            <v>m²</v>
          </cell>
          <cell r="D2039">
            <v>98.35</v>
          </cell>
        </row>
        <row r="2040">
          <cell r="A2040" t="str">
            <v>84041</v>
          </cell>
          <cell r="B2040" t="str">
            <v>Cobertura com telha plástica transparente inclusive fixação</v>
          </cell>
          <cell r="C2040" t="str">
            <v>m²</v>
          </cell>
          <cell r="D2040">
            <v>37.92</v>
          </cell>
        </row>
        <row r="2041">
          <cell r="A2041" t="str">
            <v>84047</v>
          </cell>
          <cell r="B2041" t="str">
            <v>Cobertura em telha de vidro tipo francesa</v>
          </cell>
          <cell r="C2041" t="str">
            <v>m²</v>
          </cell>
          <cell r="D2041">
            <v>646.32000000000005</v>
          </cell>
        </row>
        <row r="2042">
          <cell r="A2042" t="str">
            <v>83656</v>
          </cell>
          <cell r="B2042" t="str">
            <v>Colchão drenante c/ 30cm pedra britada n.3/filtro transição manta geotêxtil 100% polipropileno ou poliéster incl fornec/colocmat</v>
          </cell>
          <cell r="C2042" t="str">
            <v>m²</v>
          </cell>
          <cell r="D2042">
            <v>41.14</v>
          </cell>
        </row>
        <row r="2043">
          <cell r="A2043" t="str">
            <v>85367</v>
          </cell>
          <cell r="B2043" t="str">
            <v>Demolição de piso em ladrilho com argamassa</v>
          </cell>
          <cell r="C2043" t="str">
            <v>m²</v>
          </cell>
          <cell r="D2043">
            <v>10.85</v>
          </cell>
        </row>
        <row r="2044">
          <cell r="A2044" t="str">
            <v>79627</v>
          </cell>
          <cell r="B2044" t="str">
            <v>Divisória em granito branco polido, esp = 3cm, assentado com argamassa traço 1:4, arremate em cimento branco, exclusive ferragens</v>
          </cell>
          <cell r="C2044" t="str">
            <v>m²</v>
          </cell>
          <cell r="D2044">
            <v>715.11</v>
          </cell>
        </row>
        <row r="2045">
          <cell r="A2045" t="str">
            <v>83637</v>
          </cell>
          <cell r="B2045" t="str">
            <v>Duto chapa galvanizada núm 22 p/ ar condicionado</v>
          </cell>
          <cell r="C2045" t="str">
            <v>m²</v>
          </cell>
          <cell r="D2045">
            <v>69.62</v>
          </cell>
        </row>
        <row r="2046">
          <cell r="A2046" t="str">
            <v>83636</v>
          </cell>
          <cell r="B2046" t="str">
            <v>Duto chapa galvanizada núm 26 p/ ar condicionado</v>
          </cell>
          <cell r="C2046" t="str">
            <v>m²</v>
          </cell>
          <cell r="D2046">
            <v>42.2</v>
          </cell>
        </row>
        <row r="2047">
          <cell r="A2047" t="str">
            <v>84120</v>
          </cell>
          <cell r="B2047" t="str">
            <v>Enceramento manual em madeira - 3 demãos</v>
          </cell>
          <cell r="C2047" t="str">
            <v>m²</v>
          </cell>
          <cell r="D2047">
            <v>11.55</v>
          </cell>
        </row>
        <row r="2048">
          <cell r="A2048" t="str">
            <v>84119</v>
          </cell>
          <cell r="B2048" t="str">
            <v>Enceramento manual piso de qualquer natureza - 2 demãos</v>
          </cell>
          <cell r="C2048" t="str">
            <v>m²</v>
          </cell>
          <cell r="D2048">
            <v>7.56</v>
          </cell>
        </row>
        <row r="2049">
          <cell r="A2049" t="str">
            <v>83770</v>
          </cell>
          <cell r="B2049" t="str">
            <v>Escoramento contínuo de valas, misto, com perfil i de 8"</v>
          </cell>
          <cell r="C2049" t="str">
            <v>m²</v>
          </cell>
          <cell r="D2049">
            <v>105.63</v>
          </cell>
        </row>
        <row r="2050">
          <cell r="A2050" t="str">
            <v>83769</v>
          </cell>
          <cell r="B2050" t="str">
            <v>Escoramento de madeira em valas, tipo pontaleteamento</v>
          </cell>
          <cell r="C2050" t="str">
            <v>m²</v>
          </cell>
          <cell r="D2050">
            <v>7.47</v>
          </cell>
        </row>
        <row r="2051">
          <cell r="A2051" t="str">
            <v>83868</v>
          </cell>
          <cell r="B2051" t="str">
            <v>Escoramento de valas contínuo</v>
          </cell>
          <cell r="C2051" t="str">
            <v>m²</v>
          </cell>
          <cell r="D2051">
            <v>43.28</v>
          </cell>
        </row>
        <row r="2052">
          <cell r="A2052" t="str">
            <v>83867</v>
          </cell>
          <cell r="B2052" t="str">
            <v>Escoramento de valas descontínuo</v>
          </cell>
          <cell r="C2052" t="str">
            <v>m²</v>
          </cell>
          <cell r="D2052">
            <v>31.82</v>
          </cell>
        </row>
        <row r="2053">
          <cell r="A2053" t="str">
            <v>83665</v>
          </cell>
          <cell r="B2053" t="str">
            <v>Fornecimento e instalação de manta Bidim rt - 14</v>
          </cell>
          <cell r="C2053" t="str">
            <v>m²</v>
          </cell>
          <cell r="D2053">
            <v>9.1</v>
          </cell>
        </row>
        <row r="2054">
          <cell r="A2054" t="str">
            <v>83739</v>
          </cell>
          <cell r="B2054" t="str">
            <v>Fornecimento/instalação de manta Bidim rt-10</v>
          </cell>
          <cell r="C2054" t="str">
            <v>m²</v>
          </cell>
          <cell r="D2054">
            <v>8.41</v>
          </cell>
        </row>
        <row r="2055">
          <cell r="A2055" t="str">
            <v>83729</v>
          </cell>
          <cell r="B2055" t="str">
            <v>Fornecimento/instalação de manta Bidim rt-31</v>
          </cell>
          <cell r="C2055" t="str">
            <v>m²</v>
          </cell>
          <cell r="D2055">
            <v>23.74</v>
          </cell>
        </row>
        <row r="2056">
          <cell r="A2056" t="str">
            <v>83669</v>
          </cell>
          <cell r="B2056" t="str">
            <v>Fornecimento/instalação manta Bidim rt-16</v>
          </cell>
          <cell r="C2056" t="str">
            <v>m²</v>
          </cell>
          <cell r="D2056">
            <v>12.65</v>
          </cell>
        </row>
        <row r="2057">
          <cell r="A2057" t="str">
            <v>84090</v>
          </cell>
          <cell r="B2057" t="str">
            <v>Forro de madeira com tábuas 10x1cm fixadas em sarrafos de 2x10cm com espaçamento de 50cm</v>
          </cell>
          <cell r="C2057" t="str">
            <v>m²</v>
          </cell>
          <cell r="D2057">
            <v>78.81</v>
          </cell>
        </row>
        <row r="2058">
          <cell r="A2058" t="str">
            <v>84660</v>
          </cell>
          <cell r="B2058" t="str">
            <v>Fundo preparador primer sintético, para estrutura metálica, uma demão, espessura de 25 micra</v>
          </cell>
          <cell r="C2058" t="str">
            <v>m²</v>
          </cell>
          <cell r="D2058">
            <v>4.99</v>
          </cell>
        </row>
        <row r="2059">
          <cell r="A2059" t="str">
            <v>84657</v>
          </cell>
          <cell r="B2059" t="str">
            <v>Fundo sintético nivelador branco</v>
          </cell>
          <cell r="C2059" t="str">
            <v>m²</v>
          </cell>
          <cell r="D2059">
            <v>8.2799999999999994</v>
          </cell>
        </row>
        <row r="2060">
          <cell r="A2060" t="str">
            <v>83740</v>
          </cell>
          <cell r="B2060" t="str">
            <v>Impermeabilização com feltro asfáltico betuminado, núm 15</v>
          </cell>
          <cell r="C2060" t="str">
            <v>m²</v>
          </cell>
          <cell r="D2060">
            <v>29.42</v>
          </cell>
        </row>
        <row r="2061">
          <cell r="A2061" t="str">
            <v>83733</v>
          </cell>
          <cell r="B2061" t="str">
            <v>Impermeabilização de superfície com argamassa de cimento e areia (grossa), traço 1:4, com aditivo impermeabilizante, e=2 cm</v>
          </cell>
          <cell r="C2061" t="str">
            <v>m²</v>
          </cell>
          <cell r="D2061">
            <v>27.55</v>
          </cell>
        </row>
        <row r="2062">
          <cell r="A2062" t="str">
            <v>83732</v>
          </cell>
          <cell r="B2062" t="str">
            <v>Impermeabilização de superfície com argamassa de cimento e areia, traço 1:3, com aditivo impermeabilizante, e=1,5 cm</v>
          </cell>
          <cell r="C2062" t="str">
            <v>m²</v>
          </cell>
          <cell r="D2062">
            <v>23.59</v>
          </cell>
        </row>
        <row r="2063">
          <cell r="A2063" t="str">
            <v>83731</v>
          </cell>
          <cell r="B2063" t="str">
            <v>Impermeabilização de superfície com argamassa de cimento e areia, traço 1:3, com aditivo impermeabilizante, e=3 cm</v>
          </cell>
          <cell r="C2063" t="str">
            <v>m²</v>
          </cell>
          <cell r="D2063">
            <v>32.54</v>
          </cell>
        </row>
        <row r="2064">
          <cell r="A2064" t="str">
            <v>83735</v>
          </cell>
          <cell r="B2064" t="str">
            <v>Impermeabilização de superfície com cimento impermeabilizante de pega ultra rápida, traço 1:1, e=0,5 cm</v>
          </cell>
          <cell r="C2064" t="str">
            <v>m²</v>
          </cell>
          <cell r="D2064">
            <v>47.37</v>
          </cell>
        </row>
        <row r="2065">
          <cell r="A2065" t="str">
            <v>83742</v>
          </cell>
          <cell r="B2065" t="str">
            <v>Impermeabilização de superfície com emulsão asfáltica a base dagua</v>
          </cell>
          <cell r="C2065" t="str">
            <v>m²</v>
          </cell>
          <cell r="D2065">
            <v>18.309999999999999</v>
          </cell>
        </row>
        <row r="2066">
          <cell r="A2066" t="str">
            <v>83741</v>
          </cell>
          <cell r="B2066" t="str">
            <v>Impermeabilização de superfície com emulsão asfáltica com elastômero, inclusos primer e véu de poliéster</v>
          </cell>
          <cell r="C2066" t="str">
            <v>m²</v>
          </cell>
          <cell r="D2066">
            <v>69.430000000000007</v>
          </cell>
        </row>
        <row r="2067">
          <cell r="A2067" t="str">
            <v>83737</v>
          </cell>
          <cell r="B2067" t="str">
            <v>Impermeabilização de superfície com manta asfáltica (com polímeros tipo app), e=3 mm</v>
          </cell>
          <cell r="C2067" t="str">
            <v>m²</v>
          </cell>
          <cell r="D2067">
            <v>57.77</v>
          </cell>
        </row>
        <row r="2068">
          <cell r="A2068" t="str">
            <v>83738</v>
          </cell>
          <cell r="B2068" t="str">
            <v>Impermeabilização de superfície com manta asfáltica (com polímeros tipo app), e=4 mm</v>
          </cell>
          <cell r="C2068" t="str">
            <v>m²</v>
          </cell>
          <cell r="D2068">
            <v>67.66</v>
          </cell>
        </row>
        <row r="2069">
          <cell r="A2069" t="str">
            <v>84098</v>
          </cell>
          <cell r="B2069" t="str">
            <v>Isolamento acústico com espuma poliuretano e=25mm, flexível 100x100x2c m, densidade 29 a 35 kg/m3</v>
          </cell>
          <cell r="C2069" t="str">
            <v>m²</v>
          </cell>
          <cell r="D2069">
            <v>53.65</v>
          </cell>
        </row>
        <row r="2070">
          <cell r="A2070" t="str">
            <v>74141/002</v>
          </cell>
          <cell r="B2070" t="str">
            <v>Laje pre-mold beta 12 p/3,5kn/m2 vão 4,1m incl vigotas tijolos armadura negativa capeamento 3cm concreto 15mpa escoramento materiais e mão de obra.</v>
          </cell>
          <cell r="C2070" t="str">
            <v>m²</v>
          </cell>
          <cell r="D2070">
            <v>70.73</v>
          </cell>
        </row>
        <row r="2071">
          <cell r="A2071" t="str">
            <v>74141/003</v>
          </cell>
          <cell r="B2071" t="str">
            <v>Laje pre-mold beta 16 p/3,5kn/m2 vão 5,2m incl vigotas tijolos armadura negativa capeamento 3cm concreto 15mpa escoramento material e mão de obra.</v>
          </cell>
          <cell r="C2071" t="str">
            <v>m²</v>
          </cell>
          <cell r="D2071">
            <v>78.83</v>
          </cell>
        </row>
        <row r="2072">
          <cell r="A2072" t="str">
            <v>74141/004</v>
          </cell>
          <cell r="B2072" t="str">
            <v>Laje pre-mold beta 20 p/3,5kn/m2 vão 6,2m incl vigotas tijolos armadura negativa capeamento 3cm concreto 15mpa escoramento material e mão de obra.</v>
          </cell>
          <cell r="C2072" t="str">
            <v>m²</v>
          </cell>
          <cell r="D2072">
            <v>102.02</v>
          </cell>
        </row>
        <row r="2073">
          <cell r="A2073" t="str">
            <v>84115</v>
          </cell>
          <cell r="B2073" t="str">
            <v>Limpeza de estrutura metálica sem andaime</v>
          </cell>
          <cell r="C2073" t="str">
            <v>m²</v>
          </cell>
          <cell r="D2073">
            <v>2.13</v>
          </cell>
        </row>
        <row r="2074">
          <cell r="A2074" t="str">
            <v>84125</v>
          </cell>
          <cell r="B2074" t="str">
            <v>Limpeza de revestimento em parede c/ solução de ácido muriático/amônia</v>
          </cell>
          <cell r="C2074" t="str">
            <v>m²</v>
          </cell>
          <cell r="D2074">
            <v>7.32</v>
          </cell>
        </row>
        <row r="2075">
          <cell r="A2075" t="str">
            <v>72213</v>
          </cell>
          <cell r="B2075" t="str">
            <v>Limpeza manual geral com remoção de cobertura vegetal</v>
          </cell>
          <cell r="C2075" t="str">
            <v>m²</v>
          </cell>
          <cell r="D2075">
            <v>2.87</v>
          </cell>
        </row>
        <row r="2076">
          <cell r="A2076" t="str">
            <v>84123</v>
          </cell>
          <cell r="B2076" t="str">
            <v>Lixamento man c/ lixa calafate de concr aparente antigo</v>
          </cell>
          <cell r="C2076" t="str">
            <v>m²</v>
          </cell>
          <cell r="D2076">
            <v>4.08</v>
          </cell>
        </row>
        <row r="2077">
          <cell r="A2077" t="str">
            <v>84652</v>
          </cell>
          <cell r="B2077" t="str">
            <v>Pintura a base de cal com pigmento e fixador a base de óleo de linhaça, três demãos</v>
          </cell>
          <cell r="C2077" t="str">
            <v>m²</v>
          </cell>
          <cell r="D2077">
            <v>5.28</v>
          </cell>
        </row>
        <row r="2078">
          <cell r="A2078" t="str">
            <v>84665</v>
          </cell>
          <cell r="B2078" t="str">
            <v>Pintura acrílica para sinalização horizontal em piso cimentado</v>
          </cell>
          <cell r="C2078" t="str">
            <v>m²</v>
          </cell>
          <cell r="D2078">
            <v>16.12</v>
          </cell>
        </row>
        <row r="2079">
          <cell r="A2079" t="str">
            <v>84649</v>
          </cell>
          <cell r="B2079" t="str">
            <v>Pintura com tinta em pó industrializada a base de cal, três demãos</v>
          </cell>
          <cell r="C2079" t="str">
            <v>m²</v>
          </cell>
          <cell r="D2079">
            <v>6.02</v>
          </cell>
        </row>
        <row r="2080">
          <cell r="A2080" t="str">
            <v>84651</v>
          </cell>
          <cell r="B2080" t="str">
            <v>Pintura com tinta impermeável mineral em pó, duas demãos</v>
          </cell>
          <cell r="C2080" t="str">
            <v>m²</v>
          </cell>
          <cell r="D2080">
            <v>6.55</v>
          </cell>
        </row>
        <row r="2081">
          <cell r="A2081" t="str">
            <v>84662</v>
          </cell>
          <cell r="B2081" t="str">
            <v>Pintura com tinta protetora acabamento alumínio, duas demãos sobre superfície metálica</v>
          </cell>
          <cell r="C2081" t="str">
            <v>m²</v>
          </cell>
          <cell r="D2081">
            <v>18.27</v>
          </cell>
        </row>
        <row r="2082">
          <cell r="A2082" t="str">
            <v>84661</v>
          </cell>
          <cell r="B2082" t="str">
            <v>Pintura com tinta protetora acabamento alumínio, uma demão sobre superfície metálica</v>
          </cell>
          <cell r="C2082" t="str">
            <v>m²</v>
          </cell>
          <cell r="D2082">
            <v>11.67</v>
          </cell>
        </row>
        <row r="2083">
          <cell r="A2083" t="str">
            <v>84671</v>
          </cell>
          <cell r="B2083" t="str">
            <v>Pintura de nata de cimento, 3 demãos</v>
          </cell>
          <cell r="C2083" t="str">
            <v>m²</v>
          </cell>
          <cell r="D2083">
            <v>6.99</v>
          </cell>
        </row>
        <row r="2084">
          <cell r="A2084" t="str">
            <v>84647</v>
          </cell>
          <cell r="B2084" t="str">
            <v>Pintura epóxi incluso emassamento e fundo preparador</v>
          </cell>
          <cell r="C2084" t="str">
            <v>m²</v>
          </cell>
          <cell r="D2084">
            <v>104.08</v>
          </cell>
        </row>
        <row r="2085">
          <cell r="A2085" t="str">
            <v>84659</v>
          </cell>
          <cell r="B2085" t="str">
            <v>Pintura esmalte fosco em madeira, duas demãos</v>
          </cell>
          <cell r="C2085" t="str">
            <v>m²</v>
          </cell>
          <cell r="D2085">
            <v>10.73</v>
          </cell>
        </row>
        <row r="2086">
          <cell r="A2086" t="str">
            <v>83696/001</v>
          </cell>
          <cell r="B2086" t="str">
            <v>Pintura guarda-corpo guarda-roda e mureta proteção com cal em pontes e viadutos medida pelo dobro da área total (larguraxaltura).</v>
          </cell>
          <cell r="C2086" t="str">
            <v>m²</v>
          </cell>
          <cell r="D2086">
            <v>3.91</v>
          </cell>
        </row>
        <row r="2087">
          <cell r="A2087" t="str">
            <v>84664</v>
          </cell>
          <cell r="B2087" t="str">
            <v>Pintura imunizante fungicida a base de carbolineum, duas demãos</v>
          </cell>
          <cell r="C2087" t="str">
            <v>m²</v>
          </cell>
          <cell r="D2087">
            <v>3.02</v>
          </cell>
        </row>
        <row r="2088">
          <cell r="A2088" t="str">
            <v>84679</v>
          </cell>
          <cell r="B2088" t="str">
            <v>Pintura imunizante para madeira, duas demãos</v>
          </cell>
          <cell r="C2088" t="str">
            <v>m²</v>
          </cell>
          <cell r="D2088">
            <v>13.37</v>
          </cell>
        </row>
        <row r="2089">
          <cell r="A2089" t="str">
            <v>84172</v>
          </cell>
          <cell r="B2089" t="str">
            <v>Piso cimentado traço 1:3 (cimento e areia) acabamento rústico espessura 2 cm com juntas plásticas de dilatacao, preparo manual da argamassa</v>
          </cell>
          <cell r="C2089" t="str">
            <v>m²</v>
          </cell>
          <cell r="D2089">
            <v>41.54</v>
          </cell>
        </row>
        <row r="2090">
          <cell r="A2090" t="str">
            <v>84174</v>
          </cell>
          <cell r="B2090" t="str">
            <v>Piso cimentado traço 1:3 (cimento e areia) com acabamento liso espessura 3cm com juntas de madeira, preparo manual da argamassa incluso aditivo impermeabilizante</v>
          </cell>
          <cell r="C2090" t="str">
            <v>m²</v>
          </cell>
          <cell r="D2090">
            <v>50.19</v>
          </cell>
        </row>
        <row r="2091">
          <cell r="A2091" t="str">
            <v>84173</v>
          </cell>
          <cell r="B2091" t="str">
            <v>Piso cimentado traço 1:3 (cimento/areia) acabamento liso preparo manual da argamassa incluso aditivo impermeabilizante</v>
          </cell>
          <cell r="C2091" t="str">
            <v>m²</v>
          </cell>
          <cell r="D2091">
            <v>34.68</v>
          </cell>
        </row>
        <row r="2092">
          <cell r="A2092" t="str">
            <v>84186</v>
          </cell>
          <cell r="B2092" t="str">
            <v>Piso de borracha canelada, espessura 3,5mm, fixado com cola</v>
          </cell>
          <cell r="C2092" t="str">
            <v>m²</v>
          </cell>
          <cell r="D2092">
            <v>48.5</v>
          </cell>
        </row>
        <row r="2093">
          <cell r="A2093" t="str">
            <v>84212</v>
          </cell>
          <cell r="B2093" t="str">
            <v>Piso em concreto 20 mpa usinado, espessura 7cm e juntas serradas 2x2m, incluso polimento com desempenadeira elétrica</v>
          </cell>
          <cell r="C2093" t="str">
            <v>m²</v>
          </cell>
          <cell r="D2093">
            <v>39.979999999999997</v>
          </cell>
        </row>
        <row r="2094">
          <cell r="A2094" t="str">
            <v>72183</v>
          </cell>
          <cell r="B2094" t="str">
            <v>Piso em concreto estrutural 20mpa preparo mecânico, com armação em tela soldada</v>
          </cell>
          <cell r="C2094" t="str">
            <v>m²</v>
          </cell>
          <cell r="D2094">
            <v>67.569999999999993</v>
          </cell>
        </row>
        <row r="2095">
          <cell r="A2095" t="str">
            <v>84191</v>
          </cell>
          <cell r="B2095" t="str">
            <v>Piso em granilite, marmorite ou granitina espessura 8 mm, incluso juntas de dilatação plásticas</v>
          </cell>
          <cell r="C2095" t="str">
            <v>m²</v>
          </cell>
          <cell r="D2095">
            <v>102.2</v>
          </cell>
        </row>
        <row r="2096">
          <cell r="A2096" t="str">
            <v>84183</v>
          </cell>
          <cell r="B2096" t="str">
            <v>Piso em pedra portuguesa assentado sobre base de areia, rejuntado com cimento comum</v>
          </cell>
          <cell r="C2096" t="str">
            <v>m²</v>
          </cell>
          <cell r="D2096">
            <v>161.61000000000001</v>
          </cell>
        </row>
        <row r="2097">
          <cell r="A2097" t="str">
            <v>84181</v>
          </cell>
          <cell r="B2097" t="str">
            <v>Piso em taco de madeira 7x21cm, fixado com cola base de PVA</v>
          </cell>
          <cell r="C2097" t="str">
            <v>m²</v>
          </cell>
          <cell r="D2097">
            <v>100.35</v>
          </cell>
        </row>
        <row r="2098">
          <cell r="A2098" t="str">
            <v>84190</v>
          </cell>
          <cell r="B2098" t="str">
            <v>Piso granito assentado sobre argamassa cimento / cal / areia traço 1:0 ,25:3 inclusive rejunte em cimento</v>
          </cell>
          <cell r="C2098" t="str">
            <v>m²</v>
          </cell>
          <cell r="D2098">
            <v>293.39999999999998</v>
          </cell>
        </row>
        <row r="2099">
          <cell r="A2099" t="str">
            <v>84195</v>
          </cell>
          <cell r="B2099" t="str">
            <v>Piso mármore branco assentado sobre argamassa traço 1:4 (cimento/areia )</v>
          </cell>
          <cell r="C2099" t="str">
            <v>m²</v>
          </cell>
          <cell r="D2099">
            <v>322.73</v>
          </cell>
        </row>
        <row r="2100">
          <cell r="A2100" t="str">
            <v>85180</v>
          </cell>
          <cell r="B2100" t="str">
            <v>Plantio de grama esmeralda em rolo</v>
          </cell>
          <cell r="C2100" t="str">
            <v>m²</v>
          </cell>
          <cell r="D2100">
            <v>8.44</v>
          </cell>
        </row>
        <row r="2101">
          <cell r="A2101" t="str">
            <v>84111</v>
          </cell>
          <cell r="B2101" t="str">
            <v>Plataforma madeira p/ andaime tubular aproveitamento 20 vezes</v>
          </cell>
          <cell r="C2101" t="str">
            <v>m²</v>
          </cell>
          <cell r="D2101">
            <v>2.34</v>
          </cell>
        </row>
        <row r="2102">
          <cell r="A2102" t="str">
            <v>84666</v>
          </cell>
          <cell r="B2102" t="str">
            <v>Polimento e enceramento de piso em madeira</v>
          </cell>
          <cell r="C2102" t="str">
            <v>m²</v>
          </cell>
          <cell r="D2102">
            <v>15.5</v>
          </cell>
        </row>
        <row r="2103">
          <cell r="A2103" t="str">
            <v>83750</v>
          </cell>
          <cell r="B2103" t="str">
            <v>Proteção mecânica de superfície com argamassa de cimento e areia, traço 1:2, e=3 cm</v>
          </cell>
          <cell r="C2103" t="str">
            <v>m²</v>
          </cell>
          <cell r="D2103">
            <v>26.71</v>
          </cell>
        </row>
        <row r="2104">
          <cell r="A2104" t="str">
            <v>83748</v>
          </cell>
          <cell r="B2104" t="str">
            <v>Proteção mecânica de superfície com argamassa de cimento e areia, traço 1:3, e=2 cm</v>
          </cell>
          <cell r="C2104" t="str">
            <v>m²</v>
          </cell>
          <cell r="D2104">
            <v>22.05</v>
          </cell>
        </row>
        <row r="2105">
          <cell r="A2105" t="str">
            <v>83749</v>
          </cell>
          <cell r="B2105" t="str">
            <v>Proteção mecânica de superfície com argamassa de cimento e areia, traço 1:3, e=2,5 cm</v>
          </cell>
          <cell r="C2105" t="str">
            <v>m²</v>
          </cell>
          <cell r="D2105">
            <v>24.38</v>
          </cell>
        </row>
        <row r="2106">
          <cell r="A2106" t="str">
            <v>83753</v>
          </cell>
          <cell r="B2106" t="str">
            <v>Proteção mecânica de superfície com argamassa de cimento e areia, traço 1:3, junta batida, e=3 cm</v>
          </cell>
          <cell r="C2106" t="str">
            <v>m²</v>
          </cell>
          <cell r="D2106">
            <v>30.16</v>
          </cell>
        </row>
        <row r="2107">
          <cell r="A2107" t="str">
            <v>83745</v>
          </cell>
          <cell r="B2107" t="str">
            <v>Proteção mecânica de superfície com argamassa de cimento e areia, traço 1:4, e=0,5 cm</v>
          </cell>
          <cell r="C2107" t="str">
            <v>m²</v>
          </cell>
          <cell r="D2107">
            <v>14.85</v>
          </cell>
        </row>
        <row r="2108">
          <cell r="A2108" t="str">
            <v>83751</v>
          </cell>
          <cell r="B2108" t="str">
            <v>Proteção mecânica de superfície com argamassa de cimento e areia, traço 1:4, e=1,5 cm</v>
          </cell>
          <cell r="C2108" t="str">
            <v>m²</v>
          </cell>
          <cell r="D2108">
            <v>19.059999999999999</v>
          </cell>
        </row>
        <row r="2109">
          <cell r="A2109" t="str">
            <v>83746</v>
          </cell>
          <cell r="B2109" t="str">
            <v>Proteção mecânica de superfície com argamassa de cimento e areia, traço 1:4, e=2 cm</v>
          </cell>
          <cell r="C2109" t="str">
            <v>m²</v>
          </cell>
          <cell r="D2109">
            <v>21.08</v>
          </cell>
        </row>
        <row r="2110">
          <cell r="A2110" t="str">
            <v>83752</v>
          </cell>
          <cell r="B2110" t="str">
            <v>Proteção mecânica de superfície com argamassa de cimento e areia, traço 1:6, e=1,5 cm</v>
          </cell>
          <cell r="C2110" t="str">
            <v>m²</v>
          </cell>
          <cell r="D2110">
            <v>18.11</v>
          </cell>
        </row>
        <row r="2111">
          <cell r="A2111" t="str">
            <v>83754</v>
          </cell>
          <cell r="B2111" t="str">
            <v>Proteção mecânica de superfície com argamassa de cimento e areia, traço 1:6, e=2 cm</v>
          </cell>
          <cell r="C2111" t="str">
            <v>m²</v>
          </cell>
          <cell r="D2111">
            <v>19.89</v>
          </cell>
        </row>
        <row r="2112">
          <cell r="A2112" t="str">
            <v>83744</v>
          </cell>
          <cell r="B2112" t="str">
            <v>Proteção mecânica de superfície com argamassa de cimento e areia, traço 1:7 cm, e=3 cm</v>
          </cell>
          <cell r="C2112" t="str">
            <v>m²</v>
          </cell>
          <cell r="D2112">
            <v>23.47</v>
          </cell>
        </row>
        <row r="2113">
          <cell r="A2113" t="str">
            <v>83747</v>
          </cell>
          <cell r="B2113" t="str">
            <v>Proteção mecânica de superfície com argamassa de cimento e areia, traço 1:7, e=1,5 cm</v>
          </cell>
          <cell r="C2113" t="str">
            <v>m²</v>
          </cell>
          <cell r="D2113">
            <v>18.11</v>
          </cell>
        </row>
        <row r="2114">
          <cell r="A2114" t="str">
            <v>84117</v>
          </cell>
          <cell r="B2114" t="str">
            <v>Raspagem / calafetação tacos madeira 1 demão cera</v>
          </cell>
          <cell r="C2114" t="str">
            <v>m²</v>
          </cell>
          <cell r="D2114">
            <v>14.32</v>
          </cell>
        </row>
        <row r="2115">
          <cell r="A2115" t="str">
            <v>84074</v>
          </cell>
          <cell r="B2115" t="str">
            <v>Reboco com argamassa pré-fabricada, acabamento camurçado, espessura 0, 3cm, preparo manual</v>
          </cell>
          <cell r="C2115" t="str">
            <v>m²</v>
          </cell>
          <cell r="D2115">
            <v>20.86</v>
          </cell>
        </row>
        <row r="2116">
          <cell r="A2116" t="str">
            <v>84075</v>
          </cell>
          <cell r="B2116" t="str">
            <v>Reboco com argamassa pré-fabricada, acabamento frisado, espessura 0,7c m, preparo mecânico</v>
          </cell>
          <cell r="C2116" t="str">
            <v>m²</v>
          </cell>
          <cell r="D2116">
            <v>64.2</v>
          </cell>
        </row>
        <row r="2117">
          <cell r="A2117" t="str">
            <v>84076</v>
          </cell>
          <cell r="B2117" t="str">
            <v>Reboco traço 1:3 (cimento e areia média não peneirada), base para tinta epóxi, preparo manual da argamassa</v>
          </cell>
          <cell r="C2117" t="str">
            <v>m²</v>
          </cell>
          <cell r="D2117">
            <v>19.850000000000001</v>
          </cell>
        </row>
        <row r="2118">
          <cell r="A2118" t="str">
            <v>83694</v>
          </cell>
          <cell r="B2118" t="str">
            <v>Recomposição de pavimentação tipo blokret sobre colchão de areia com reaproveitamento de material</v>
          </cell>
          <cell r="C2118" t="str">
            <v>m²</v>
          </cell>
          <cell r="D2118">
            <v>10.64</v>
          </cell>
        </row>
        <row r="2119">
          <cell r="A2119" t="str">
            <v>83695/001</v>
          </cell>
          <cell r="B2119" t="str">
            <v>Rejuntamento pavimentação paralelepipedo betume cascalh incl materiais</v>
          </cell>
          <cell r="C2119" t="str">
            <v>m²</v>
          </cell>
          <cell r="D2119">
            <v>15.91</v>
          </cell>
        </row>
        <row r="2120">
          <cell r="A2120" t="str">
            <v>85375</v>
          </cell>
          <cell r="B2120" t="str">
            <v>Remocao de blokret com empilhamento</v>
          </cell>
          <cell r="C2120" t="str">
            <v>m²</v>
          </cell>
          <cell r="D2120">
            <v>9.0299999999999994</v>
          </cell>
        </row>
        <row r="2121">
          <cell r="A2121" t="str">
            <v>84658</v>
          </cell>
          <cell r="B2121" t="str">
            <v>Remoção de verniz sobre madeira</v>
          </cell>
          <cell r="C2121" t="str">
            <v>m²</v>
          </cell>
          <cell r="D2121">
            <v>3.8</v>
          </cell>
        </row>
        <row r="2122">
          <cell r="A2122" t="str">
            <v>85421</v>
          </cell>
          <cell r="B2122" t="str">
            <v>Remoção de vidro comum</v>
          </cell>
          <cell r="C2122" t="str">
            <v>m²</v>
          </cell>
          <cell r="D2122">
            <v>8.6</v>
          </cell>
        </row>
        <row r="2123">
          <cell r="A2123" t="str">
            <v>83730</v>
          </cell>
          <cell r="B2123" t="str">
            <v>Reparo estrutural de estruturas de concreto com argamassa polimérica de alto desempenho, e=2 cm</v>
          </cell>
          <cell r="C2123" t="str">
            <v>m²</v>
          </cell>
          <cell r="D2123">
            <v>167.38</v>
          </cell>
        </row>
        <row r="2124">
          <cell r="A2124" t="str">
            <v>83736</v>
          </cell>
          <cell r="B2124" t="str">
            <v>Reparo/colagem de estruturas de concreto com adesivo estrutural a base de epóxi, e=2 mm</v>
          </cell>
          <cell r="C2124" t="str">
            <v>m²</v>
          </cell>
          <cell r="D2124">
            <v>151.99</v>
          </cell>
        </row>
        <row r="2125">
          <cell r="A2125" t="str">
            <v>84184</v>
          </cell>
          <cell r="B2125" t="str">
            <v>Reposição de blocos de concreto hexagonal, tipo blokret, sobre coxim areia</v>
          </cell>
          <cell r="C2125" t="str">
            <v>m²</v>
          </cell>
          <cell r="D2125">
            <v>12.94</v>
          </cell>
        </row>
        <row r="2126">
          <cell r="A2126" t="str">
            <v>85334</v>
          </cell>
          <cell r="B2126" t="str">
            <v>Retirada de esquadrias metálicas</v>
          </cell>
          <cell r="C2126" t="str">
            <v>m²</v>
          </cell>
          <cell r="D2126">
            <v>11.51</v>
          </cell>
        </row>
        <row r="2127">
          <cell r="A2127" t="str">
            <v>84097</v>
          </cell>
          <cell r="B2127" t="str">
            <v>Revestimento com mármore acinzentado polido 20x30cm, espessura de 2cm, assentado com argamassa pré-fabricada de cimento colante e rejuntamen to com argamassa pré-fabricada para rejuntamento</v>
          </cell>
          <cell r="C2127" t="str">
            <v>m²</v>
          </cell>
          <cell r="D2127">
            <v>330.16</v>
          </cell>
        </row>
        <row r="2128">
          <cell r="A2128" t="str">
            <v>84079</v>
          </cell>
          <cell r="B2128" t="str">
            <v>Revestimento de parede com pedra ardósia cinza 30x30x1cm, assentado com argamassa traço 1:2:2 (cimento, saibro e areia média não peneirada) preparo manual da argamassa</v>
          </cell>
          <cell r="C2128" t="str">
            <v>m²</v>
          </cell>
          <cell r="D2128">
            <v>83.23</v>
          </cell>
        </row>
        <row r="2129">
          <cell r="A2129" t="str">
            <v>84080</v>
          </cell>
          <cell r="B2129" t="str">
            <v>Revestimento de parede com pedra ardósia cinza 40x40x1cm, assentamento com argamassa traço 1:2:2 (cimento, saibro e areia média não peneirada) preparo manual da argamassa</v>
          </cell>
          <cell r="C2129" t="str">
            <v>m²</v>
          </cell>
          <cell r="D2129">
            <v>84.44</v>
          </cell>
        </row>
        <row r="2130">
          <cell r="A2130" t="str">
            <v>84081</v>
          </cell>
          <cell r="B2130" t="str">
            <v>Revestimento de parede com pedra basalto cinza 20x40cm irregular, assentamento com argamassa traço 1:4 (cimento e areia média não peneirada), preparo manual da argamassa</v>
          </cell>
          <cell r="C2130" t="str">
            <v>m²</v>
          </cell>
          <cell r="D2130">
            <v>169.89</v>
          </cell>
        </row>
        <row r="2131">
          <cell r="A2131" t="str">
            <v>84078</v>
          </cell>
          <cell r="B2131" t="str">
            <v>Revestimento de parede com pedra são tomé 20x40cm, assentamento com argamassa traço 1:2:2 (cimento, saibro e areia média não peneirada), preparo manual da argamassa</v>
          </cell>
          <cell r="C2131" t="str">
            <v>m²</v>
          </cell>
          <cell r="D2131">
            <v>262.68</v>
          </cell>
        </row>
        <row r="2132">
          <cell r="A2132" t="str">
            <v>84656</v>
          </cell>
          <cell r="B2132" t="str">
            <v>Tratamento em  concreto com estuque e lixamento</v>
          </cell>
          <cell r="C2132" t="str">
            <v>m²</v>
          </cell>
          <cell r="D2132">
            <v>23.38</v>
          </cell>
        </row>
        <row r="2133">
          <cell r="A2133" t="str">
            <v>84678</v>
          </cell>
          <cell r="B2133" t="str">
            <v>Verniz poliuretano brilhante em concreto ou tijolo, três demãos</v>
          </cell>
          <cell r="C2133" t="str">
            <v>m²</v>
          </cell>
          <cell r="D2133">
            <v>13.46</v>
          </cell>
        </row>
        <row r="2134">
          <cell r="A2134" t="str">
            <v>84677</v>
          </cell>
          <cell r="B2134" t="str">
            <v>Verniz sintético brilhante em concreto ou tijolo, duas demãos</v>
          </cell>
          <cell r="C2134" t="str">
            <v>m²</v>
          </cell>
          <cell r="D2134">
            <v>7.95</v>
          </cell>
        </row>
        <row r="2135">
          <cell r="A2135" t="str">
            <v>84645</v>
          </cell>
          <cell r="B2135" t="str">
            <v>Verniz sintético brilhante, 2 demãos</v>
          </cell>
          <cell r="C2135" t="str">
            <v>m²</v>
          </cell>
          <cell r="D2135">
            <v>12.95</v>
          </cell>
        </row>
        <row r="2136">
          <cell r="A2136" t="str">
            <v>83518</v>
          </cell>
          <cell r="B2136" t="str">
            <v>Alvenaria embasamento e=20 cm bloco concreto</v>
          </cell>
          <cell r="C2136" t="str">
            <v>m³</v>
          </cell>
          <cell r="D2136">
            <v>282.62</v>
          </cell>
        </row>
        <row r="2137">
          <cell r="A2137" t="str">
            <v>83519</v>
          </cell>
          <cell r="B2137" t="str">
            <v>Alvenaria embasamento tijolo cerâmico furado 10x20x20 cm</v>
          </cell>
          <cell r="C2137" t="str">
            <v>m³</v>
          </cell>
          <cell r="D2137">
            <v>392.36</v>
          </cell>
        </row>
        <row r="2138">
          <cell r="A2138" t="str">
            <v>84101</v>
          </cell>
          <cell r="B2138" t="str">
            <v>Argamassa cimento/areia/saibro 1:2:2 - preparo manual</v>
          </cell>
          <cell r="C2138" t="str">
            <v>m³</v>
          </cell>
          <cell r="D2138">
            <v>309.70999999999998</v>
          </cell>
        </row>
        <row r="2139">
          <cell r="A2139" t="str">
            <v>84100</v>
          </cell>
          <cell r="B2139" t="str">
            <v>Argamassa grout cimento/cal/areia/pedrisco 1:0,1:3:2 - preparo manual</v>
          </cell>
          <cell r="C2139" t="str">
            <v>m³</v>
          </cell>
          <cell r="D2139">
            <v>496.68</v>
          </cell>
        </row>
        <row r="2140">
          <cell r="A2140" t="str">
            <v>73711</v>
          </cell>
          <cell r="B2140" t="str">
            <v>Base para pavimentação com brita corrida, inclusive compactação</v>
          </cell>
          <cell r="C2140" t="str">
            <v>m³</v>
          </cell>
          <cell r="D2140">
            <v>83.75</v>
          </cell>
        </row>
        <row r="2141">
          <cell r="A2141" t="str">
            <v>83772</v>
          </cell>
          <cell r="B2141" t="str">
            <v>Base solo estabil c/ matériais misturados na usina / transp água excl. escav., carga e transporte dos solos utilizados e brita</v>
          </cell>
          <cell r="C2141" t="str">
            <v>m³</v>
          </cell>
          <cell r="D2141">
            <v>12.45</v>
          </cell>
        </row>
        <row r="2142">
          <cell r="A2142" t="str">
            <v>83667</v>
          </cell>
          <cell r="B2142" t="str">
            <v>Camada drenante com areia média</v>
          </cell>
          <cell r="C2142" t="str">
            <v>m³</v>
          </cell>
          <cell r="D2142">
            <v>77.7</v>
          </cell>
        </row>
        <row r="2143">
          <cell r="A2143" t="str">
            <v>83668</v>
          </cell>
          <cell r="B2143" t="str">
            <v>Camada drenante com brita núm 2</v>
          </cell>
          <cell r="C2143" t="str">
            <v>m³</v>
          </cell>
          <cell r="D2143">
            <v>88.15</v>
          </cell>
        </row>
        <row r="2144">
          <cell r="A2144" t="str">
            <v>83683</v>
          </cell>
          <cell r="B2144" t="str">
            <v>Camada horizontal drenante c/ pedra britada 1 e 2</v>
          </cell>
          <cell r="C2144" t="str">
            <v>m³</v>
          </cell>
          <cell r="D2144">
            <v>96.67</v>
          </cell>
        </row>
        <row r="2145">
          <cell r="A2145" t="str">
            <v>83682</v>
          </cell>
          <cell r="B2145" t="str">
            <v>Camada vertical drenante c/ pedra britada nums 1 e 2</v>
          </cell>
          <cell r="C2145" t="str">
            <v>m³</v>
          </cell>
          <cell r="D2145">
            <v>88.73</v>
          </cell>
        </row>
        <row r="2146">
          <cell r="A2146" t="str">
            <v>84152</v>
          </cell>
          <cell r="B2146" t="str">
            <v>Demolição manual concreto armado (pilar / viga / laje) - incl empilhação lateral no canteiro</v>
          </cell>
          <cell r="C2146" t="str">
            <v>m³</v>
          </cell>
          <cell r="D2146">
            <v>219.5</v>
          </cell>
        </row>
        <row r="2147">
          <cell r="A2147" t="str">
            <v>85364</v>
          </cell>
          <cell r="B2147" t="str">
            <v>Demolição manual de estrutura de concreto armado</v>
          </cell>
          <cell r="C2147" t="str">
            <v>m³</v>
          </cell>
          <cell r="D2147">
            <v>167.85</v>
          </cell>
        </row>
        <row r="2148">
          <cell r="A2148" t="str">
            <v>83690</v>
          </cell>
          <cell r="B2148" t="str">
            <v>Dissipador de energia em pedra argamassada espessura 6cm incl materiais e colocação medido p/ volume de pedra argamassada</v>
          </cell>
          <cell r="C2148" t="str">
            <v>m³</v>
          </cell>
          <cell r="D2148">
            <v>369.3</v>
          </cell>
        </row>
        <row r="2149">
          <cell r="A2149" t="str">
            <v>83339</v>
          </cell>
          <cell r="B2149" t="str">
            <v>Escavação manual de valas (solo com água), profundidade até 1,50 m.</v>
          </cell>
          <cell r="C2149" t="str">
            <v>m³</v>
          </cell>
          <cell r="D2149">
            <v>43.17</v>
          </cell>
        </row>
        <row r="2150">
          <cell r="A2150" t="str">
            <v>83340</v>
          </cell>
          <cell r="B2150" t="str">
            <v>Escavação manual de valas (solo com água), profundidade maior que 1,50 m até 3,00 m</v>
          </cell>
          <cell r="C2150" t="str">
            <v>m³</v>
          </cell>
          <cell r="D2150">
            <v>57.56</v>
          </cell>
        </row>
        <row r="2151">
          <cell r="A2151" t="str">
            <v>83341</v>
          </cell>
          <cell r="B2151" t="str">
            <v>Escavação mecânica de valas (solo com água), profundidade até 1,50 m</v>
          </cell>
          <cell r="C2151" t="str">
            <v>m³</v>
          </cell>
          <cell r="D2151">
            <v>9.8699999999999992</v>
          </cell>
        </row>
        <row r="2152">
          <cell r="A2152" t="str">
            <v>83342</v>
          </cell>
          <cell r="B2152" t="str">
            <v>Escavação mecânica de valas (solo com água), profundidade maior que 1, 50 m até 4,00 m</v>
          </cell>
          <cell r="C2152" t="str">
            <v>m³</v>
          </cell>
          <cell r="D2152">
            <v>8.15</v>
          </cell>
        </row>
        <row r="2153">
          <cell r="A2153" t="str">
            <v>83343</v>
          </cell>
          <cell r="B2153" t="str">
            <v>Escavação mecânica de valas (solo com água), profundidade maior que 4, 00 m até 6,00 m.</v>
          </cell>
          <cell r="C2153" t="str">
            <v>m³</v>
          </cell>
          <cell r="D2153">
            <v>12.23</v>
          </cell>
        </row>
        <row r="2154">
          <cell r="A2154" t="str">
            <v>83336</v>
          </cell>
          <cell r="B2154" t="str">
            <v>Escavação mecânica para acerto de taludes, em material de 1a categoria, com escavadeira hidráulica</v>
          </cell>
          <cell r="C2154" t="str">
            <v>m³</v>
          </cell>
          <cell r="D2154">
            <v>4.1100000000000003</v>
          </cell>
        </row>
        <row r="2155">
          <cell r="A2155" t="str">
            <v>83338</v>
          </cell>
          <cell r="B2155" t="str">
            <v>Escavação mecânica, a céu aberto, em material de 1a categoria, com escavadeira hidráulica, capacidade de 0,78 m3</v>
          </cell>
          <cell r="C2155" t="str">
            <v>m³</v>
          </cell>
          <cell r="D2155">
            <v>2.36</v>
          </cell>
        </row>
        <row r="2156">
          <cell r="A2156" t="str">
            <v>83335</v>
          </cell>
          <cell r="B2156" t="str">
            <v>Escavação submersa com draga de mandíbula</v>
          </cell>
          <cell r="C2156" t="str">
            <v>m³</v>
          </cell>
          <cell r="D2156">
            <v>48.03</v>
          </cell>
        </row>
        <row r="2157">
          <cell r="A2157" t="str">
            <v>83515</v>
          </cell>
          <cell r="B2157" t="str">
            <v>Escoramento formas de h=3,30 a 3,50 m, com madeira 3a qualidade, não aparelhada, aproveitamento tábuas 3x e prumos 4x</v>
          </cell>
          <cell r="C2157" t="str">
            <v>m³</v>
          </cell>
          <cell r="D2157">
            <v>9.66</v>
          </cell>
        </row>
        <row r="2158">
          <cell r="A2158" t="str">
            <v>83516</v>
          </cell>
          <cell r="B2158" t="str">
            <v>Escoramento formas h=3,50 a 4,00 m, com madeira de 3a qualidade, não aparelhada, aproveitamento tábuas 3x e prumos 4x.</v>
          </cell>
          <cell r="C2158" t="str">
            <v>m³</v>
          </cell>
          <cell r="D2158">
            <v>11.14</v>
          </cell>
        </row>
        <row r="2159">
          <cell r="A2159" t="str">
            <v>83660</v>
          </cell>
          <cell r="B2159" t="str">
            <v>Esgotamento manual de água de chuva ou lençol freático escavado</v>
          </cell>
          <cell r="C2159" t="str">
            <v>m³</v>
          </cell>
          <cell r="D2159">
            <v>1.94</v>
          </cell>
        </row>
        <row r="2160">
          <cell r="A2160" t="str">
            <v>83344</v>
          </cell>
          <cell r="B2160" t="str">
            <v>Espalhamento de material em bota fora, com utilização de trator de esteiras de 165 hp</v>
          </cell>
          <cell r="C2160" t="str">
            <v>m³</v>
          </cell>
          <cell r="D2160">
            <v>0.96</v>
          </cell>
        </row>
        <row r="2161">
          <cell r="A2161" t="str">
            <v>83662</v>
          </cell>
          <cell r="B2161" t="str">
            <v>Execução de dreno cego</v>
          </cell>
          <cell r="C2161" t="str">
            <v>m³</v>
          </cell>
          <cell r="D2161">
            <v>75.92</v>
          </cell>
        </row>
        <row r="2162">
          <cell r="A2162" t="str">
            <v>83532</v>
          </cell>
          <cell r="B2162" t="str">
            <v>Lastro de concreto, preparo mecânico</v>
          </cell>
          <cell r="C2162" t="str">
            <v>m³</v>
          </cell>
          <cell r="D2162">
            <v>316.97000000000003</v>
          </cell>
        </row>
        <row r="2163">
          <cell r="A2163" t="str">
            <v>83534</v>
          </cell>
          <cell r="B2163" t="str">
            <v>Lastro de concreto, preparo mecânico, incluso aditivo impermeabilizante</v>
          </cell>
          <cell r="C2163" t="str">
            <v>m³</v>
          </cell>
          <cell r="D2163">
            <v>407.38</v>
          </cell>
        </row>
        <row r="2164">
          <cell r="A2164" t="str">
            <v>73759/002</v>
          </cell>
          <cell r="B2164" t="str">
            <v>Pré-misturado a frio com emulsão RM-1c, incluso usinagem e aplicação, exclusive transporte</v>
          </cell>
          <cell r="C2164" t="str">
            <v>m³</v>
          </cell>
          <cell r="D2164">
            <v>346.33</v>
          </cell>
        </row>
        <row r="2165">
          <cell r="A2165" t="str">
            <v>83771</v>
          </cell>
          <cell r="B2165" t="str">
            <v>Recomposição de revestimento primário medido p/ volume compactado</v>
          </cell>
          <cell r="C2165" t="str">
            <v>m³</v>
          </cell>
          <cell r="D2165">
            <v>6.55</v>
          </cell>
        </row>
        <row r="2166">
          <cell r="A2166" t="str">
            <v>83346</v>
          </cell>
          <cell r="B2166" t="str">
            <v>Umedecimento de material para fechamento de valas.</v>
          </cell>
          <cell r="C2166" t="str">
            <v>m³</v>
          </cell>
          <cell r="D2166">
            <v>0.73</v>
          </cell>
        </row>
        <row r="2167">
          <cell r="A2167" t="str">
            <v>83356</v>
          </cell>
          <cell r="B2167" t="str">
            <v>Transporte comercial de brita</v>
          </cell>
          <cell r="C2167" t="str">
            <v>m³.km</v>
          </cell>
          <cell r="D2167">
            <v>0.65</v>
          </cell>
        </row>
        <row r="2168">
          <cell r="A2168" t="str">
            <v>83358</v>
          </cell>
          <cell r="B2168" t="str">
            <v>Transporte de pavimentação removida (rodovias não urbanas)</v>
          </cell>
          <cell r="C2168" t="str">
            <v>m³.km</v>
          </cell>
          <cell r="D2168">
            <v>1.34</v>
          </cell>
        </row>
        <row r="2169">
          <cell r="A2169" t="str">
            <v>83357</v>
          </cell>
          <cell r="B2169" t="str">
            <v>Transporte local de massa asfáltica - pavimentação urbana</v>
          </cell>
          <cell r="C2169" t="str">
            <v>m³.km</v>
          </cell>
          <cell r="D2169">
            <v>0.83</v>
          </cell>
        </row>
        <row r="2170">
          <cell r="A2170" t="str">
            <v>83402</v>
          </cell>
          <cell r="B2170" t="str">
            <v>Abraçadeira de fixação de braços de Luminárias de 4" - fornecimento e instalação</v>
          </cell>
          <cell r="C2170" t="str">
            <v>un</v>
          </cell>
          <cell r="D2170">
            <v>37.24</v>
          </cell>
        </row>
        <row r="2171">
          <cell r="A2171" t="str">
            <v>84114</v>
          </cell>
          <cell r="B2171" t="str">
            <v>Alçapão de madeira 63x63cm incl ferragens</v>
          </cell>
          <cell r="C2171" t="str">
            <v>un</v>
          </cell>
          <cell r="D2171">
            <v>121.44</v>
          </cell>
        </row>
        <row r="2172">
          <cell r="A2172" t="str">
            <v>83621</v>
          </cell>
          <cell r="B2172" t="str">
            <v>Assentamento tampão ferro fundido (fofo), 30 x 90 cm para caixa de ralo, c/ arg cim/areia 1:4 em volume, exclusive tampão.</v>
          </cell>
          <cell r="C2172" t="str">
            <v>un</v>
          </cell>
          <cell r="D2172">
            <v>68.37</v>
          </cell>
        </row>
        <row r="2173">
          <cell r="A2173" t="str">
            <v>83487</v>
          </cell>
          <cell r="B2173" t="str">
            <v>Base para fusível (porta-fusível) nh 01 250a</v>
          </cell>
          <cell r="C2173" t="str">
            <v>un</v>
          </cell>
          <cell r="D2173">
            <v>72.010000000000005</v>
          </cell>
        </row>
        <row r="2174">
          <cell r="A2174" t="str">
            <v>83659</v>
          </cell>
          <cell r="B2174" t="str">
            <v>Boca de lobo em alvenaria tijolo maciço, revestida c/ argamassa de cimento e areia 1:3, sobre lastro de concreto 10cm e tampa de concreto armado</v>
          </cell>
          <cell r="C2174" t="str">
            <v>un</v>
          </cell>
          <cell r="D2174">
            <v>606.04</v>
          </cell>
        </row>
        <row r="2175">
          <cell r="A2175" t="str">
            <v>83486</v>
          </cell>
          <cell r="B2175" t="str">
            <v>Bomba centrífuga c/ motor elétrico trifásico 1cv</v>
          </cell>
          <cell r="C2175" t="str">
            <v>un</v>
          </cell>
          <cell r="D2175">
            <v>893.16</v>
          </cell>
        </row>
        <row r="2176">
          <cell r="A2176" t="str">
            <v>83646</v>
          </cell>
          <cell r="B2176" t="str">
            <v>Bomba recalque dágua de estagios trifásica 2,0 hp</v>
          </cell>
          <cell r="C2176" t="str">
            <v>un</v>
          </cell>
          <cell r="D2176">
            <v>1409.7</v>
          </cell>
        </row>
        <row r="2177">
          <cell r="A2177" t="str">
            <v>83650</v>
          </cell>
          <cell r="B2177" t="str">
            <v>Bomba recalque d'água prédio 3 a 5 pavtos - 2ud</v>
          </cell>
          <cell r="C2177" t="str">
            <v>un</v>
          </cell>
          <cell r="D2177">
            <v>3033.76</v>
          </cell>
        </row>
        <row r="2178">
          <cell r="A2178" t="str">
            <v>83649</v>
          </cell>
          <cell r="B2178" t="str">
            <v>Bomba recalque d'água prédio 6 a 10 pavtos - 2ud</v>
          </cell>
          <cell r="C2178" t="str">
            <v>un</v>
          </cell>
          <cell r="D2178">
            <v>3618.03</v>
          </cell>
        </row>
        <row r="2179">
          <cell r="A2179" t="str">
            <v>83648</v>
          </cell>
          <cell r="B2179" t="str">
            <v>Bomba recalque d'água trifásica 0,5 hp</v>
          </cell>
          <cell r="C2179" t="str">
            <v>un</v>
          </cell>
          <cell r="D2179">
            <v>592.30999999999995</v>
          </cell>
        </row>
        <row r="2180">
          <cell r="A2180" t="str">
            <v>83647</v>
          </cell>
          <cell r="B2180" t="str">
            <v>Bomba recalque d'água trifásica 1,5hp</v>
          </cell>
          <cell r="C2180" t="str">
            <v>un</v>
          </cell>
          <cell r="D2180">
            <v>922.35</v>
          </cell>
        </row>
        <row r="2181">
          <cell r="A2181" t="str">
            <v>83644</v>
          </cell>
          <cell r="B2181" t="str">
            <v>Bomba recalque d'água trifásica 10,0 hp</v>
          </cell>
          <cell r="C2181" t="str">
            <v>un</v>
          </cell>
          <cell r="D2181">
            <v>3820.02</v>
          </cell>
        </row>
        <row r="2182">
          <cell r="A2182" t="str">
            <v>83645</v>
          </cell>
          <cell r="B2182" t="str">
            <v>Bomba recalque d'água trifásica 3,0 hp</v>
          </cell>
          <cell r="C2182" t="str">
            <v>un</v>
          </cell>
          <cell r="D2182">
            <v>1214.49</v>
          </cell>
        </row>
        <row r="2183">
          <cell r="A2183" t="str">
            <v>83643</v>
          </cell>
          <cell r="B2183" t="str">
            <v>Bomba submersível trifásica 1cv para drenagem, de ATM=8mca e q=21,6m3/ h a ATM=14mca a q=7m3/h</v>
          </cell>
          <cell r="C2183" t="str">
            <v>un</v>
          </cell>
          <cell r="D2183">
            <v>3061.08</v>
          </cell>
        </row>
        <row r="2184">
          <cell r="A2184" t="str">
            <v>86914</v>
          </cell>
          <cell r="B2184" t="str">
            <v>Torneira cromada 1/2" ou 3/4" para tanque, padrão médio - fornecimento e instalação.</v>
          </cell>
          <cell r="C2184" t="str">
            <v>un</v>
          </cell>
          <cell r="D2184">
            <v>29.2</v>
          </cell>
        </row>
        <row r="2185">
          <cell r="A2185" t="str">
            <v>87420</v>
          </cell>
          <cell r="B2185" t="str">
            <v>Aplicação manual de gesso desempenado (sem taliscas) em paredes de amb ientes de área maior que 10m², espessura de 1,0cm</v>
          </cell>
          <cell r="C2185" t="str">
            <v>m²</v>
          </cell>
          <cell r="D2185">
            <v>13.3</v>
          </cell>
        </row>
        <row r="2186">
          <cell r="A2186" t="str">
            <v>87419</v>
          </cell>
          <cell r="B2186" t="str">
            <v>Aplicação manual de gesso desempenado (sem taliscas) em paredes de amb ientes de área menor que 5m², espessura de 0,5cm</v>
          </cell>
          <cell r="C2186" t="str">
            <v>m²</v>
          </cell>
          <cell r="D2186">
            <v>9.85</v>
          </cell>
        </row>
        <row r="2187">
          <cell r="A2187" t="str">
            <v>87422</v>
          </cell>
          <cell r="B2187" t="str">
            <v>Aplicação manual de gesso desempenado (sem taliscas) em paredes de amb ientes de área menor que 5m², espessura de 1,0cm</v>
          </cell>
          <cell r="C2187" t="str">
            <v>m²</v>
          </cell>
          <cell r="D2187">
            <v>14.32</v>
          </cell>
        </row>
        <row r="2188">
          <cell r="A2188" t="str">
            <v>87412</v>
          </cell>
          <cell r="B2188" t="str">
            <v>Aplicação manual de gesso desempenado (sem taliscas) em teto de ambien tes de área entre 5m² e 10m², espessura de 0,5cm</v>
          </cell>
          <cell r="C2188" t="str">
            <v>m²</v>
          </cell>
          <cell r="D2188">
            <v>11.86</v>
          </cell>
        </row>
        <row r="2189">
          <cell r="A2189" t="str">
            <v>87415</v>
          </cell>
          <cell r="B2189" t="str">
            <v>Aplicação manual de gesso desempenado (sem taliscas) em teto de ambien tes de área entre 5m² e 10m², espessura de 1,0cm</v>
          </cell>
          <cell r="C2189" t="str">
            <v>m²</v>
          </cell>
          <cell r="D2189">
            <v>15.83</v>
          </cell>
        </row>
        <row r="2190">
          <cell r="A2190" t="str">
            <v>87411</v>
          </cell>
          <cell r="B2190" t="str">
            <v>Aplicação manual de gesso desempenado (sem taliscas) em teto de ambien tes de área maior que 10m², espessura de 0,5cm</v>
          </cell>
          <cell r="C2190" t="str">
            <v>m²</v>
          </cell>
          <cell r="D2190">
            <v>8.34</v>
          </cell>
        </row>
        <row r="2191">
          <cell r="A2191" t="str">
            <v>87414</v>
          </cell>
          <cell r="B2191" t="str">
            <v>Aplicação manual de gesso desempenado (sem taliscas) em teto de ambien tes de área maior que 10m², espessura de 1,0cm</v>
          </cell>
          <cell r="C2191" t="str">
            <v>m²</v>
          </cell>
          <cell r="D2191">
            <v>12.42</v>
          </cell>
        </row>
        <row r="2192">
          <cell r="A2192" t="str">
            <v>87413</v>
          </cell>
          <cell r="B2192" t="str">
            <v>Aplicação manual de gesso desempenado (sem taliscas) em teto de ambien tes de área menor que 5m², espessura de 0,5cm</v>
          </cell>
          <cell r="C2192" t="str">
            <v>m²</v>
          </cell>
          <cell r="D2192">
            <v>13.87</v>
          </cell>
        </row>
        <row r="2193">
          <cell r="A2193" t="str">
            <v>87416</v>
          </cell>
          <cell r="B2193" t="str">
            <v>Aplicação manual de gesso desempenado (sem taliscas) em teto de ambien tes de área menor que 5m², espessura de 1,0cm</v>
          </cell>
          <cell r="C2193" t="str">
            <v>m²</v>
          </cell>
          <cell r="D2193">
            <v>17.96</v>
          </cell>
        </row>
        <row r="2194">
          <cell r="A2194" t="str">
            <v>87424</v>
          </cell>
          <cell r="B2194" t="str">
            <v>Aplicação manual de gesso sarrafeado (com taliscas) em paredes de ambi entes de área entre 5m² e 10m², espessura de 1,0cm</v>
          </cell>
          <cell r="C2194" t="str">
            <v>m²</v>
          </cell>
          <cell r="D2194">
            <v>17.96</v>
          </cell>
        </row>
        <row r="2195">
          <cell r="A2195" t="str">
            <v>87427</v>
          </cell>
          <cell r="B2195" t="str">
            <v>Aplicação manual de gesso sarrafeado (com taliscas) em paredes de ambi entes de área entre 5m² e 10m², espessura de 1,5cm</v>
          </cell>
          <cell r="C2195" t="str">
            <v>m²</v>
          </cell>
          <cell r="D2195">
            <v>21.07</v>
          </cell>
        </row>
        <row r="2196">
          <cell r="A2196" t="str">
            <v>87423</v>
          </cell>
          <cell r="B2196" t="str">
            <v>Aplicação manual de gesso sarrafeado (com taliscas) em paredes de ambi entes de área maior que 10m², espessura de 1,0cm</v>
          </cell>
          <cell r="C2196" t="str">
            <v>m²</v>
          </cell>
          <cell r="D2196">
            <v>17.579999999999998</v>
          </cell>
        </row>
        <row r="2197">
          <cell r="A2197" t="str">
            <v>87426</v>
          </cell>
          <cell r="B2197" t="str">
            <v>Aplicação manual de gesso sarrafeado (com taliscas) em paredes de ambi entes de área maior que 10m², espessura de 1,5cm</v>
          </cell>
          <cell r="C2197" t="str">
            <v>m²</v>
          </cell>
          <cell r="D2197">
            <v>20.69</v>
          </cell>
        </row>
        <row r="2198">
          <cell r="A2198" t="str">
            <v>87425</v>
          </cell>
          <cell r="B2198" t="str">
            <v>Aplicação manual de gesso sarrafeado (com taliscas) em paredes de ambi entes de área menor que 5m², espessura de 1,0cm</v>
          </cell>
          <cell r="C2198" t="str">
            <v>m²</v>
          </cell>
          <cell r="D2198">
            <v>18.59</v>
          </cell>
        </row>
        <row r="2199">
          <cell r="A2199" t="str">
            <v>87428</v>
          </cell>
          <cell r="B2199" t="str">
            <v>Aplicação manual de gesso sarrafeado (com taliscas) em paredes de ambi entes de área menor que 5m², espessura de 1,5cm</v>
          </cell>
          <cell r="C2199" t="str">
            <v>m²</v>
          </cell>
          <cell r="D2199">
            <v>21.7</v>
          </cell>
        </row>
        <row r="2200">
          <cell r="A2200" t="str">
            <v>88489</v>
          </cell>
          <cell r="B2200" t="str">
            <v>Aplicação manual de pintura com tinta látex acrílica em paredes, duas demãos</v>
          </cell>
          <cell r="C2200" t="str">
            <v>m²</v>
          </cell>
          <cell r="D2200">
            <v>8.9499999999999993</v>
          </cell>
        </row>
        <row r="2201">
          <cell r="A2201" t="str">
            <v>88488</v>
          </cell>
          <cell r="B2201" t="str">
            <v>Aplicação manual de pintura com tinta látex acrílica em teto, duas dem ãos</v>
          </cell>
          <cell r="C2201" t="str">
            <v>m²</v>
          </cell>
          <cell r="D2201">
            <v>9.98</v>
          </cell>
        </row>
        <row r="2202">
          <cell r="A2202" t="str">
            <v>88487</v>
          </cell>
          <cell r="B2202" t="str">
            <v>Aplicação manual de pintura com tinta látex pva em paredes, duas demão s</v>
          </cell>
          <cell r="C2202" t="str">
            <v>m²</v>
          </cell>
          <cell r="D2202">
            <v>7.16</v>
          </cell>
        </row>
        <row r="2203">
          <cell r="A2203" t="str">
            <v>88486</v>
          </cell>
          <cell r="B2203" t="str">
            <v>Aplicação manual de pintura com tinta látex pva em teto, duas demãos</v>
          </cell>
          <cell r="C2203" t="str">
            <v>m²</v>
          </cell>
          <cell r="D2203">
            <v>7.88</v>
          </cell>
        </row>
        <row r="2204">
          <cell r="A2204" t="str">
            <v>88432</v>
          </cell>
          <cell r="B2204" t="str">
            <v>Aplicação manual de pintura com tinta texturizada acrílica em molduras de eps, pré-fabricados, ou outros</v>
          </cell>
          <cell r="C2204" t="str">
            <v>m²</v>
          </cell>
          <cell r="D2204">
            <v>10.35</v>
          </cell>
        </row>
        <row r="2205">
          <cell r="A2205" t="str">
            <v>88426</v>
          </cell>
          <cell r="B2205" t="str">
            <v>Aplicação manual de pintura com tinta texturizada acrílica em panos ce gos de fachada (sem presença de vãos) de edifícios de múltiplos pavime ntos, duas cores</v>
          </cell>
          <cell r="C2205" t="str">
            <v>m²</v>
          </cell>
          <cell r="D2205">
            <v>12.11</v>
          </cell>
        </row>
        <row r="2206">
          <cell r="A2206" t="str">
            <v>88417</v>
          </cell>
          <cell r="B2206" t="str">
            <v>Aplicação manual de pintura com tinta texturizada acrílica em panos ce gos de fachada (sem presença de vãos) de edifícios de múltiplos pavime ntos, uma cor</v>
          </cell>
          <cell r="C2206" t="str">
            <v>m²</v>
          </cell>
          <cell r="D2206">
            <v>11.25</v>
          </cell>
        </row>
        <row r="2207">
          <cell r="A2207" t="str">
            <v>88424</v>
          </cell>
          <cell r="B2207" t="str">
            <v>Aplicação manual de pintura com tinta texturizada acrílica em panos co m presença de vãos de edifícios de múltiplos pavimentos, duas cores. a f_06/2014</v>
          </cell>
          <cell r="C2207" t="str">
            <v>m²</v>
          </cell>
          <cell r="D2207">
            <v>14.42</v>
          </cell>
        </row>
        <row r="2208">
          <cell r="A2208" t="str">
            <v>88416</v>
          </cell>
          <cell r="B2208" t="str">
            <v>Aplicação manual de pintura com tinta texturizada acrílica em panos co m presença de vãos de edifícios de múltiplos pavimentos, uma cor</v>
          </cell>
          <cell r="C2208" t="str">
            <v>m²</v>
          </cell>
          <cell r="D2208">
            <v>12.58</v>
          </cell>
        </row>
        <row r="2209">
          <cell r="A2209" t="str">
            <v>88431</v>
          </cell>
          <cell r="B2209" t="str">
            <v>Aplicação manual de pintura com tinta texturizada acrílica em paredes externas de casas, duas cores</v>
          </cell>
          <cell r="C2209" t="str">
            <v>m²</v>
          </cell>
          <cell r="D2209">
            <v>15.14</v>
          </cell>
        </row>
        <row r="2210">
          <cell r="A2210" t="str">
            <v>88423</v>
          </cell>
          <cell r="B2210" t="str">
            <v>Aplicação manual de pintura com tinta texturizada acrílica em paredes externas de casas, uma cor</v>
          </cell>
          <cell r="C2210" t="str">
            <v>m²</v>
          </cell>
          <cell r="D2210">
            <v>13</v>
          </cell>
        </row>
        <row r="2211">
          <cell r="A2211" t="str">
            <v>88428</v>
          </cell>
          <cell r="B2211" t="str">
            <v>Aplicação manual de pintura com tinta texturizada acrílica em superfíc ies externas de sacada de edifícios de múltiplos pavimentos, duas core s</v>
          </cell>
          <cell r="C2211" t="str">
            <v>m²</v>
          </cell>
          <cell r="D2211">
            <v>19.059999999999999</v>
          </cell>
        </row>
        <row r="2212">
          <cell r="A2212" t="str">
            <v>88420</v>
          </cell>
          <cell r="B2212" t="str">
            <v>Aplicação manual de pintura com tinta texturizada acrílica em superfíc ies externas de sacada de edifícios de múltiplos pavimentos, uma cor</v>
          </cell>
          <cell r="C2212" t="str">
            <v>m²</v>
          </cell>
          <cell r="D2212">
            <v>15.28</v>
          </cell>
        </row>
        <row r="2213">
          <cell r="A2213" t="str">
            <v>88429</v>
          </cell>
          <cell r="B2213" t="str">
            <v>Aplicação manual de pintura com tinta texturizada acrílica em superfíc ies internas da sacada de edifícios de múltiplos pavimentos, duas core s</v>
          </cell>
          <cell r="C2213" t="str">
            <v>m²</v>
          </cell>
          <cell r="D2213">
            <v>20.54</v>
          </cell>
        </row>
        <row r="2214">
          <cell r="A2214" t="str">
            <v>88421</v>
          </cell>
          <cell r="B2214" t="str">
            <v>Aplicação manual de pintura com tinta texturizada acrílica em superfíc ies internas da sacada de edifícios de múltiplos pavimentos, uma cor</v>
          </cell>
          <cell r="C2214" t="str">
            <v>m²</v>
          </cell>
          <cell r="D2214">
            <v>16.13</v>
          </cell>
        </row>
        <row r="2215">
          <cell r="A2215" t="str">
            <v>87382</v>
          </cell>
          <cell r="B2215" t="str">
            <v>Argamassa industrializada multiuso para revestimentos e assentamento d a alvenaria, preparo com misturador de eixo horizontal de 160 kg</v>
          </cell>
          <cell r="C2215" t="str">
            <v>m³</v>
          </cell>
          <cell r="D2215">
            <v>1298.32</v>
          </cell>
        </row>
        <row r="2216">
          <cell r="A2216" t="str">
            <v>87383</v>
          </cell>
          <cell r="B2216" t="str">
            <v>Argamassa industrializada multiuso para revestimentos e assentamento d a alvenaria, preparo com misturador de eixo horizontal de 300 kg</v>
          </cell>
          <cell r="C2216" t="str">
            <v>m³</v>
          </cell>
          <cell r="D2216">
            <v>1300.5999999999999</v>
          </cell>
        </row>
        <row r="2217">
          <cell r="A2217" t="str">
            <v>87384</v>
          </cell>
          <cell r="B2217" t="str">
            <v>Argamassa industrializada multiuso para revestimentos e assentamento d a alvenaria, preparo com misturador de eixo horizontal de 600 kg</v>
          </cell>
          <cell r="C2217" t="str">
            <v>m³</v>
          </cell>
          <cell r="D2217">
            <v>1298.74</v>
          </cell>
        </row>
        <row r="2218">
          <cell r="A2218" t="str">
            <v>87398</v>
          </cell>
          <cell r="B2218" t="str">
            <v>Argamassa industrializada multiuso para revestimentos e assentamento d a alvenaria, preparo manual</v>
          </cell>
          <cell r="C2218" t="str">
            <v>m³</v>
          </cell>
          <cell r="D2218">
            <v>1423.34</v>
          </cell>
        </row>
        <row r="2219">
          <cell r="A2219" t="str">
            <v>87395</v>
          </cell>
          <cell r="B2219" t="str">
            <v>Argamassa industrializada para chapisco colante, preparo com misturado r de eixo horizontal de 160 kg</v>
          </cell>
          <cell r="C2219" t="str">
            <v>m³</v>
          </cell>
          <cell r="D2219">
            <v>4992</v>
          </cell>
        </row>
        <row r="2220">
          <cell r="A2220" t="str">
            <v>87396</v>
          </cell>
          <cell r="B2220" t="str">
            <v>Argamassa industrializada para chapisco colante, preparo com misturado r de eixo horizontal de 300 kg</v>
          </cell>
          <cell r="C2220" t="str">
            <v>m³</v>
          </cell>
          <cell r="D2220">
            <v>5057.6400000000003</v>
          </cell>
        </row>
        <row r="2221">
          <cell r="A2221" t="str">
            <v>87397</v>
          </cell>
          <cell r="B2221" t="str">
            <v>Argamassa industrializada para chapisco colante, preparo com misturado r de eixo horizontal de 600 kg</v>
          </cell>
          <cell r="C2221" t="str">
            <v>m³</v>
          </cell>
          <cell r="D2221">
            <v>5082.46</v>
          </cell>
        </row>
        <row r="2222">
          <cell r="A2222" t="str">
            <v>87402</v>
          </cell>
          <cell r="B2222" t="str">
            <v>Argamassa industrializada para chapisco colante, preparo manual</v>
          </cell>
          <cell r="C2222" t="str">
            <v>m³</v>
          </cell>
          <cell r="D2222">
            <v>5205.9799999999996</v>
          </cell>
        </row>
        <row r="2223">
          <cell r="A2223" t="str">
            <v>87391</v>
          </cell>
          <cell r="B2223" t="str">
            <v>Argamassa industrializada para chapisco rolado, preparo com misturador de eixo horizontal de 160 kg</v>
          </cell>
          <cell r="C2223" t="str">
            <v>m³</v>
          </cell>
          <cell r="D2223">
            <v>6366.43</v>
          </cell>
        </row>
        <row r="2224">
          <cell r="A2224" t="str">
            <v>87393</v>
          </cell>
          <cell r="B2224" t="str">
            <v>Argamassa industrializada para chapisco rolado, preparo com misturador de eixo horizontal de 300 kg</v>
          </cell>
          <cell r="C2224" t="str">
            <v>m³</v>
          </cell>
          <cell r="D2224">
            <v>6452.28</v>
          </cell>
        </row>
        <row r="2225">
          <cell r="A2225" t="str">
            <v>87394</v>
          </cell>
          <cell r="B2225" t="str">
            <v>Argamassa industrializada para chapisco rolado, preparo com misturador de eixo horizontal de 600 kg</v>
          </cell>
          <cell r="C2225" t="str">
            <v>m³</v>
          </cell>
          <cell r="D2225">
            <v>6490.46</v>
          </cell>
        </row>
        <row r="2226">
          <cell r="A2226" t="str">
            <v>87401</v>
          </cell>
          <cell r="B2226" t="str">
            <v>Argamassa industrializada para chapisco rolado, preparo manual</v>
          </cell>
          <cell r="C2226" t="str">
            <v>m³</v>
          </cell>
          <cell r="D2226">
            <v>6593.62</v>
          </cell>
        </row>
        <row r="2227">
          <cell r="A2227" t="str">
            <v>87407</v>
          </cell>
          <cell r="B2227" t="str">
            <v>Argamassa industrializada para revestimentos, mistura e projeção de 1, 5 m³/h de argamassa</v>
          </cell>
          <cell r="C2227" t="str">
            <v>m³</v>
          </cell>
          <cell r="D2227">
            <v>1316.16</v>
          </cell>
        </row>
        <row r="2228">
          <cell r="A2228" t="str">
            <v>87408</v>
          </cell>
          <cell r="B2228" t="str">
            <v>Argamassa industrializada para revestimentos, mistura e projeção de 2 m³/h de argamassa</v>
          </cell>
          <cell r="C2228" t="str">
            <v>m³</v>
          </cell>
          <cell r="D2228">
            <v>1310.93</v>
          </cell>
        </row>
        <row r="2229">
          <cell r="A2229" t="str">
            <v>87368</v>
          </cell>
          <cell r="B2229" t="str">
            <v>Argamassa traço 1:1,5:7,5 (cimento, cal e areia média) para emboço/mas sa única/assentamento de alvenaria de vedação, preparo manual</v>
          </cell>
          <cell r="C2229" t="str">
            <v>m³</v>
          </cell>
          <cell r="D2229">
            <v>379.78</v>
          </cell>
        </row>
        <row r="2230">
          <cell r="A2230" t="str">
            <v>87289</v>
          </cell>
          <cell r="B2230" t="str">
            <v>Argamassa traço 1:1,5:7,5 (cimento, cal e areia média) para emboço/mas sa única/assentamento de alvenaria de vedação, preparo mecânico com be toneira 400 l</v>
          </cell>
          <cell r="C2230" t="str">
            <v>m³</v>
          </cell>
          <cell r="D2230">
            <v>310.39999999999998</v>
          </cell>
        </row>
        <row r="2231">
          <cell r="A2231" t="str">
            <v>87333</v>
          </cell>
          <cell r="B2231" t="str">
            <v>Argamassa traço 1:1,5:7,5 (cimento, cal e areia média) para emboço/mas sa única/assentamento de alvenaria de vedação, preparo mecânico com mi sturador de eixo horizontal de 300 kg</v>
          </cell>
          <cell r="C2231" t="str">
            <v>m³</v>
          </cell>
          <cell r="D2231">
            <v>313.63</v>
          </cell>
        </row>
        <row r="2232">
          <cell r="A2232" t="str">
            <v>87334</v>
          </cell>
          <cell r="B2232" t="str">
            <v>Argamassa traço 1:1,5:7,5 (cimento, cal e areia média) para emboço/mas sa única/assentamento de alvenaria de vedação, preparo mecânico com mi sturador de eixo horizontal de 600 kg</v>
          </cell>
          <cell r="C2232" t="str">
            <v>m³</v>
          </cell>
          <cell r="D2232">
            <v>294.27</v>
          </cell>
        </row>
        <row r="2233">
          <cell r="A2233" t="str">
            <v>87367</v>
          </cell>
          <cell r="B2233" t="str">
            <v>Argamassa traço 1:1:6 (cimento, cal e areia média) para emboço/massa ú nica/assentamento de alvenaria de vedação, preparo manual</v>
          </cell>
          <cell r="C2233" t="str">
            <v>m³</v>
          </cell>
          <cell r="D2233">
            <v>386.44</v>
          </cell>
        </row>
        <row r="2234">
          <cell r="A2234" t="str">
            <v>87286</v>
          </cell>
          <cell r="B2234" t="str">
            <v>Argamassa traço 1:1:6 (cimento, cal e areia média) para emboço/massa ú nica/assentamento de alvenaria de vedação, preparo mecânico com betone ira 400 l</v>
          </cell>
          <cell r="C2234" t="str">
            <v>m³</v>
          </cell>
          <cell r="D2234">
            <v>275.45</v>
          </cell>
        </row>
        <row r="2235">
          <cell r="A2235" t="str">
            <v>87331</v>
          </cell>
          <cell r="B2235" t="str">
            <v>Argamassa traço 1:1:6 (cimento, cal e areia média) para emboço/massa ú nica/assentamento de alvenaria de vedação, preparo mecânico com mistur ador de eixo horizontal de 300 kg</v>
          </cell>
          <cell r="C2235" t="str">
            <v>m³</v>
          </cell>
          <cell r="D2235">
            <v>335.84</v>
          </cell>
        </row>
        <row r="2236">
          <cell r="A2236" t="str">
            <v>87332</v>
          </cell>
          <cell r="B2236" t="str">
            <v>Argamassa traço 1:1:6 (cimento, cal e areia média) para emboço/massa ú nica/assentamento de alvenaria de vedação, preparo mecânico com mistur ador de eixo horizontal de 600 kg</v>
          </cell>
          <cell r="C2236" t="str">
            <v>m³</v>
          </cell>
          <cell r="D2236">
            <v>309.17</v>
          </cell>
        </row>
        <row r="2237">
          <cell r="A2237" t="str">
            <v>87369</v>
          </cell>
          <cell r="B2237" t="str">
            <v>Argamassa traço 1:2:8 (cimento, cal e areia média) para emboço/massa ú nica/assentamento de alvenaria de vedação, preparo manual</v>
          </cell>
          <cell r="C2237" t="str">
            <v>m³</v>
          </cell>
          <cell r="D2237">
            <v>391.14</v>
          </cell>
        </row>
        <row r="2238">
          <cell r="A2238" t="str">
            <v>87292</v>
          </cell>
          <cell r="B2238" t="str">
            <v>Argamassa traço 1:2:8 (cimento, cal e areia média) para emboço/massa ú nica/assentamento de alvenaria de vedação, preparo mecânico com betone ira 400 l</v>
          </cell>
          <cell r="C2238" t="str">
            <v>m³</v>
          </cell>
          <cell r="D2238">
            <v>324.95</v>
          </cell>
        </row>
        <row r="2239">
          <cell r="A2239" t="str">
            <v>87335</v>
          </cell>
          <cell r="B2239" t="str">
            <v>Argamassa traço 1:2:8 (cimento, cal e areia média) para emboço/massa ú nica/assentamento de alvenaria de vedação, preparo mecânico com mistur ador de eixo horizontal de 300 kg</v>
          </cell>
          <cell r="C2239" t="str">
            <v>m³</v>
          </cell>
          <cell r="D2239">
            <v>321.02999999999997</v>
          </cell>
        </row>
        <row r="2240">
          <cell r="A2240" t="str">
            <v>87336</v>
          </cell>
          <cell r="B2240" t="str">
            <v>Argamassa traço 1:2:8 (cimento, cal e areia média) para emboço/massa ú nica/assentamento de alvenaria de vedação, preparo mecânico com mistur ador de eixo horizontal de 600 kg</v>
          </cell>
          <cell r="C2240" t="str">
            <v>m³</v>
          </cell>
          <cell r="D2240">
            <v>307.04000000000002</v>
          </cell>
        </row>
        <row r="2241">
          <cell r="A2241" t="str">
            <v>87370</v>
          </cell>
          <cell r="B2241" t="str">
            <v>Argamassa traço 1:2:9 (cimento, cal e areia média) para emboço/massa ú nica/assentamento de alvenaria de vedação, preparo manual</v>
          </cell>
          <cell r="C2241" t="str">
            <v>m³</v>
          </cell>
          <cell r="D2241">
            <v>374.76</v>
          </cell>
        </row>
        <row r="2242">
          <cell r="A2242" t="str">
            <v>87337</v>
          </cell>
          <cell r="B2242" t="str">
            <v>Argamassa traço 1:2:9 (cimento, cal e areia média) para emboço/massa ú nica/assentamento de alvenaria de vedação, preparo mecânico com mistur ador de eixo horizontal de 300 kg</v>
          </cell>
          <cell r="C2242" t="str">
            <v>m³</v>
          </cell>
          <cell r="D2242">
            <v>303.86</v>
          </cell>
        </row>
        <row r="2243">
          <cell r="A2243" t="str">
            <v>87380</v>
          </cell>
          <cell r="B2243" t="str">
            <v>Argamassa traço 1:3 (cimento e areia grossa) com adição de emulsão pol imérica para chapisco rolado, preparo manual</v>
          </cell>
          <cell r="C2243" t="str">
            <v>m³</v>
          </cell>
          <cell r="D2243">
            <v>1872.33</v>
          </cell>
        </row>
        <row r="2244">
          <cell r="A2244" t="str">
            <v>87322</v>
          </cell>
          <cell r="B2244" t="str">
            <v>Argamassa traço 1:3 (cimento e areia grossa) com adição de emulsão pol imérica para chapisco rolado, preparo mecânico com betoneira 400 l. af _06/2014</v>
          </cell>
          <cell r="C2244" t="str">
            <v>m³</v>
          </cell>
          <cell r="D2244">
            <v>1819.99</v>
          </cell>
        </row>
        <row r="2245">
          <cell r="A2245" t="str">
            <v>87360</v>
          </cell>
          <cell r="B2245" t="str">
            <v>Argamassa traço 1:3 (cimento e areia grossa) com adição de emulsão pol imérica para chapisco rolado, preparo mecânico com misturador de eixo horizontal de 160 kg</v>
          </cell>
          <cell r="C2245" t="str">
            <v>m³</v>
          </cell>
          <cell r="D2245">
            <v>1800.37</v>
          </cell>
        </row>
        <row r="2246">
          <cell r="A2246" t="str">
            <v>87361</v>
          </cell>
          <cell r="B2246" t="str">
            <v>Argamassa traço 1:3 (cimento e areia grossa) com adição de emulsão pol imérica para chapisco rolado, preparo mecânico com misturador de eixo horizontal de 300 kg</v>
          </cell>
          <cell r="C2246" t="str">
            <v>m³</v>
          </cell>
          <cell r="D2246">
            <v>1782.62</v>
          </cell>
        </row>
        <row r="2247">
          <cell r="A2247" t="str">
            <v>87362</v>
          </cell>
          <cell r="B2247" t="str">
            <v>Argamassa traço 1:3 (cimento e areia grossa) com adição de emulsão pol imérica para chapisco rolado, preparo mecânico com misturador de eixo horizontal de 600 kg</v>
          </cell>
          <cell r="C2247" t="str">
            <v>m³</v>
          </cell>
          <cell r="D2247">
            <v>1780.13</v>
          </cell>
        </row>
        <row r="2248">
          <cell r="A2248" t="str">
            <v>87377</v>
          </cell>
          <cell r="B2248" t="str">
            <v>Argamassa traço 1:3 (cimento e areia grossa) para chapisco convenciona l, preparo manual</v>
          </cell>
          <cell r="C2248" t="str">
            <v>m³</v>
          </cell>
          <cell r="D2248">
            <v>364.81</v>
          </cell>
        </row>
        <row r="2249">
          <cell r="A2249" t="str">
            <v>87313</v>
          </cell>
          <cell r="B2249" t="str">
            <v>Argamassa traço 1:3 (cimento e areia grossa) para chapisco convenciona l, preparo mecânico com betoneira 400 l</v>
          </cell>
          <cell r="C2249" t="str">
            <v>m³</v>
          </cell>
          <cell r="D2249">
            <v>294.60000000000002</v>
          </cell>
        </row>
        <row r="2250">
          <cell r="A2250" t="str">
            <v>87352</v>
          </cell>
          <cell r="B2250" t="str">
            <v>Argamassa traço 1:3 (cimento e areia grossa) para chapisco convenciona l, preparo mecânico com misturador de eixo horizontal de 160 kg</v>
          </cell>
          <cell r="C2250" t="str">
            <v>m³</v>
          </cell>
          <cell r="D2250">
            <v>332.88</v>
          </cell>
        </row>
        <row r="2251">
          <cell r="A2251" t="str">
            <v>87353</v>
          </cell>
          <cell r="B2251" t="str">
            <v>Argamassa traço 1:3 (cimento e areia grossa) para chapisco convenciona l, preparo mecânico com misturador de eixo horizontal de 300 kg</v>
          </cell>
          <cell r="C2251" t="str">
            <v>m³</v>
          </cell>
          <cell r="D2251">
            <v>297.37</v>
          </cell>
        </row>
        <row r="2252">
          <cell r="A2252" t="str">
            <v>87354</v>
          </cell>
          <cell r="B2252" t="str">
            <v>Argamassa traço 1:3 (cimento e areia grossa) para chapisco convenciona l, preparo mecânico com misturador de eixo horizontal de 600 kg</v>
          </cell>
          <cell r="C2252" t="str">
            <v>m³</v>
          </cell>
          <cell r="D2252">
            <v>281.45999999999998</v>
          </cell>
        </row>
        <row r="2253">
          <cell r="A2253" t="str">
            <v>87372</v>
          </cell>
          <cell r="B2253" t="str">
            <v>Argamassa traço 1:3 (cimento e areia média) para contrapiso, preparo m anual</v>
          </cell>
          <cell r="C2253" t="str">
            <v>m³</v>
          </cell>
          <cell r="D2253">
            <v>465.49</v>
          </cell>
        </row>
        <row r="2254">
          <cell r="A2254" t="str">
            <v>87298</v>
          </cell>
          <cell r="B2254" t="str">
            <v>Argamassa traço 1:3 (cimento e areia média) para contrapiso, preparo m ecânico com betoneira 400 l</v>
          </cell>
          <cell r="C2254" t="str">
            <v>m³</v>
          </cell>
          <cell r="D2254">
            <v>401.4</v>
          </cell>
        </row>
        <row r="2255">
          <cell r="A2255" t="str">
            <v>87339</v>
          </cell>
          <cell r="B2255" t="str">
            <v>Argamassa traço 1:3 (cimento e areia média) para contrapiso, preparo m ecânico com misturador de eixo horizontal de 160 kg</v>
          </cell>
          <cell r="C2255" t="str">
            <v>m³</v>
          </cell>
          <cell r="D2255">
            <v>452.57</v>
          </cell>
        </row>
        <row r="2256">
          <cell r="A2256" t="str">
            <v>87340</v>
          </cell>
          <cell r="B2256" t="str">
            <v>Argamassa traço 1:3 (cimento e areia média) para contrapiso, preparo m ecânico com misturador de eixo horizontal de 300 kg</v>
          </cell>
          <cell r="C2256" t="str">
            <v>m³</v>
          </cell>
          <cell r="D2256">
            <v>391.96</v>
          </cell>
        </row>
        <row r="2257">
          <cell r="A2257" t="str">
            <v>87341</v>
          </cell>
          <cell r="B2257" t="str">
            <v>Argamassa traço 1:3 (cimento e areia média) para contrapiso, preparo m ecânico com misturador de eixo horizontal de 600 kg</v>
          </cell>
          <cell r="C2257" t="str">
            <v>m³</v>
          </cell>
          <cell r="D2257">
            <v>381.1</v>
          </cell>
        </row>
        <row r="2258">
          <cell r="A2258" t="str">
            <v>87371</v>
          </cell>
          <cell r="B2258" t="str">
            <v>Argamassa traço 1:3:12 (cimento, cal e areia média) para emboço/massa única/assentamento de alvenaria de vedação, preparo manual</v>
          </cell>
          <cell r="C2258" t="str">
            <v>m³</v>
          </cell>
          <cell r="D2258">
            <v>368.42</v>
          </cell>
        </row>
        <row r="2259">
          <cell r="A2259" t="str">
            <v>87295</v>
          </cell>
          <cell r="B2259" t="str">
            <v>Argamassa traço 1:3:12 (cimento, cal e areia média) para emboço/massa única/assentamento de alvenaria de vedação, preparo mecânico com beton eira 400 l</v>
          </cell>
          <cell r="C2259" t="str">
            <v>m³</v>
          </cell>
          <cell r="D2259">
            <v>309.48</v>
          </cell>
        </row>
        <row r="2260">
          <cell r="A2260" t="str">
            <v>87338</v>
          </cell>
          <cell r="B2260" t="str">
            <v>Argamassa traço 1:3:12 (cimento, cal e areia média) para emboço/massa única/assentamento de alvenaria de vedação, preparo mecânico com mistu rador de eixo horizontal de 600 kg</v>
          </cell>
          <cell r="C2260" t="str">
            <v>m³</v>
          </cell>
          <cell r="D2260">
            <v>293.5</v>
          </cell>
        </row>
        <row r="2261">
          <cell r="A2261" t="str">
            <v>87381</v>
          </cell>
          <cell r="B2261" t="str">
            <v>Argamassa traço 1:4 (cimento e areia grossa) com adição de emulsão pol imérica para chapisco rolado, preparo manual</v>
          </cell>
          <cell r="C2261" t="str">
            <v>m³</v>
          </cell>
          <cell r="D2261">
            <v>1838.16</v>
          </cell>
        </row>
        <row r="2262">
          <cell r="A2262" t="str">
            <v>87325</v>
          </cell>
          <cell r="B2262" t="str">
            <v>Argamassa traço 1:4 (cimento e areia grossa) com adição de emulsão pol imérica para chapisco rolado, preparo mecânico com betoneira 400 l. af _06/2014</v>
          </cell>
          <cell r="C2262" t="str">
            <v>m³</v>
          </cell>
          <cell r="D2262">
            <v>1781.07</v>
          </cell>
        </row>
        <row r="2263">
          <cell r="A2263" t="str">
            <v>87363</v>
          </cell>
          <cell r="B2263" t="str">
            <v>Argamassa traço 1:4 (cimento e areia grossa) com adição de emulsão pol imérica para chapisco rolado, preparo mecânico com misturador de eixo horizontal de 300 kg</v>
          </cell>
          <cell r="C2263" t="str">
            <v>m³</v>
          </cell>
          <cell r="D2263">
            <v>1768.38</v>
          </cell>
        </row>
        <row r="2264">
          <cell r="A2264" t="str">
            <v>87364</v>
          </cell>
          <cell r="B2264" t="str">
            <v>Argamassa traço 1:4 (cimento e areia grossa) com adição de emulsão pol imérica para chapisco rolado, preparo mecânico com misturador de eixo horizontal de 600 kg</v>
          </cell>
          <cell r="C2264" t="str">
            <v>m³</v>
          </cell>
          <cell r="D2264">
            <v>1743.1</v>
          </cell>
        </row>
        <row r="2265">
          <cell r="A2265" t="str">
            <v>87378</v>
          </cell>
          <cell r="B2265" t="str">
            <v>Argamassa traço 1:4 (cimento e areia grossa) para chapisco convenciona l, preparo manual</v>
          </cell>
          <cell r="C2265" t="str">
            <v>m³</v>
          </cell>
          <cell r="D2265">
            <v>328.92</v>
          </cell>
        </row>
        <row r="2266">
          <cell r="A2266" t="str">
            <v>87316</v>
          </cell>
          <cell r="B2266" t="str">
            <v>Argamassa traço 1:4 (cimento e areia grossa) para chapisco convenciona l, preparo mecânico com betoneira 400 l</v>
          </cell>
          <cell r="C2266" t="str">
            <v>m³</v>
          </cell>
          <cell r="D2266">
            <v>260.88</v>
          </cell>
        </row>
        <row r="2267">
          <cell r="A2267" t="str">
            <v>87355</v>
          </cell>
          <cell r="B2267" t="str">
            <v>Argamassa traço 1:4 (cimento e areia grossa) para chapisco convenciona l, preparo mecânico com misturador de eixo horizontal de 160 kg</v>
          </cell>
          <cell r="C2267" t="str">
            <v>m³</v>
          </cell>
          <cell r="D2267">
            <v>282.94</v>
          </cell>
        </row>
        <row r="2268">
          <cell r="A2268" t="str">
            <v>87356</v>
          </cell>
          <cell r="B2268" t="str">
            <v>Argamassa traço 1:4 (cimento e areia grossa) para chapisco convenciona l, preparo mecânico com misturador de eixo horizontal de 300 kg</v>
          </cell>
          <cell r="C2268" t="str">
            <v>m³</v>
          </cell>
          <cell r="D2268">
            <v>254.19</v>
          </cell>
        </row>
        <row r="2269">
          <cell r="A2269" t="str">
            <v>87357</v>
          </cell>
          <cell r="B2269" t="str">
            <v>Argamassa traço 1:4 (cimento e areia grossa) para chapisco convenciona l, preparo mecânico com misturador de eixo horizontal de 600 kg</v>
          </cell>
          <cell r="C2269" t="str">
            <v>m³</v>
          </cell>
          <cell r="D2269">
            <v>247.95</v>
          </cell>
        </row>
        <row r="2270">
          <cell r="A2270" t="str">
            <v>87373</v>
          </cell>
          <cell r="B2270" t="str">
            <v>Argamassa traço 1:4 (cimento e areia média) para contrapiso, preparo m anual</v>
          </cell>
          <cell r="C2270" t="str">
            <v>m³</v>
          </cell>
          <cell r="D2270">
            <v>416.88</v>
          </cell>
        </row>
        <row r="2271">
          <cell r="A2271" t="str">
            <v>87301</v>
          </cell>
          <cell r="B2271" t="str">
            <v>Argamassa traço 1:4 (cimento e areia média) para contrapiso, preparo m ecânico com betoneira 400 l</v>
          </cell>
          <cell r="C2271" t="str">
            <v>m³</v>
          </cell>
          <cell r="D2271">
            <v>351.07</v>
          </cell>
        </row>
        <row r="2272">
          <cell r="A2272" t="str">
            <v>87342</v>
          </cell>
          <cell r="B2272" t="str">
            <v>Argamassa traço 1:4 (cimento e areia média) para contrapiso, preparo m ecânico com misturador de eixo horizontal de 160 kg</v>
          </cell>
          <cell r="C2272" t="str">
            <v>m³</v>
          </cell>
          <cell r="D2272">
            <v>387.53</v>
          </cell>
        </row>
        <row r="2273">
          <cell r="A2273" t="str">
            <v>87343</v>
          </cell>
          <cell r="B2273" t="str">
            <v>Argamassa traço 1:4 (cimento e areia média) para contrapiso, preparo m ecânico com misturador de eixo horizontal de 300 kg</v>
          </cell>
          <cell r="C2273" t="str">
            <v>m³</v>
          </cell>
          <cell r="D2273">
            <v>348.33</v>
          </cell>
        </row>
        <row r="2274">
          <cell r="A2274" t="str">
            <v>87344</v>
          </cell>
          <cell r="B2274" t="str">
            <v>Argamassa traço 1:4 (cimento e areia média) para contrapiso, preparo m ecânico com misturador de eixo horizontal de 600 kg</v>
          </cell>
          <cell r="C2274" t="str">
            <v>m³</v>
          </cell>
          <cell r="D2274">
            <v>332.87</v>
          </cell>
        </row>
        <row r="2275">
          <cell r="A2275" t="str">
            <v>87379</v>
          </cell>
          <cell r="B2275" t="str">
            <v>Argamassa traço 1:5 (cimento e areia grossa) com adição de emulsão pol imérica para chapisco rolado, preparo manual</v>
          </cell>
          <cell r="C2275" t="str">
            <v>m³</v>
          </cell>
          <cell r="D2275">
            <v>1814.3</v>
          </cell>
        </row>
        <row r="2276">
          <cell r="A2276" t="str">
            <v>87319</v>
          </cell>
          <cell r="B2276" t="str">
            <v>Argamassa traço 1:5 (cimento e areia grossa) com adição de emulsão pol imérica para chapisco rolado, preparo mecânico com betoneira 400 l. af _06/2014</v>
          </cell>
          <cell r="C2276" t="str">
            <v>m³</v>
          </cell>
          <cell r="D2276">
            <v>1757.29</v>
          </cell>
        </row>
        <row r="2277">
          <cell r="A2277" t="str">
            <v>87358</v>
          </cell>
          <cell r="B2277" t="str">
            <v>Argamassa traço 1:5 (cimento e areia grossa) com adição de emulsão pol imérica para chapisco rolado, preparo mecânico com misturador de eixo horizontal de 300 kg</v>
          </cell>
          <cell r="C2277" t="str">
            <v>m³</v>
          </cell>
          <cell r="D2277">
            <v>1731.8</v>
          </cell>
        </row>
        <row r="2278">
          <cell r="A2278" t="str">
            <v>87359</v>
          </cell>
          <cell r="B2278" t="str">
            <v>Argamassa traço 1:5 (cimento e areia grossa) com adição de emulsão pol imérica para chapisco rolado, preparo mecânico com misturador de eixo horizontal de 600 kg</v>
          </cell>
          <cell r="C2278" t="str">
            <v>m³</v>
          </cell>
          <cell r="D2278">
            <v>1721.24</v>
          </cell>
        </row>
        <row r="2279">
          <cell r="A2279" t="str">
            <v>87376</v>
          </cell>
          <cell r="B2279" t="str">
            <v>Argamassa traço 1:5 (cimento e areia grossa) para chapisco convenciona l, preparo manual</v>
          </cell>
          <cell r="C2279" t="str">
            <v>m³</v>
          </cell>
          <cell r="D2279">
            <v>304.94</v>
          </cell>
        </row>
        <row r="2280">
          <cell r="A2280" t="str">
            <v>87310</v>
          </cell>
          <cell r="B2280" t="str">
            <v>Argamassa traço 1:5 (cimento e areia grossa) para chapisco convenciona l, preparo mecânico com betoneira 400 l</v>
          </cell>
          <cell r="C2280" t="str">
            <v>m³</v>
          </cell>
          <cell r="D2280">
            <v>232.93</v>
          </cell>
        </row>
        <row r="2281">
          <cell r="A2281" t="str">
            <v>87350</v>
          </cell>
          <cell r="B2281" t="str">
            <v>Argamassa traço 1:5 (cimento e areia grossa) para chapisco convenciona l, preparo mecânico com misturador de eixo horizontal de 300 kg</v>
          </cell>
          <cell r="C2281" t="str">
            <v>m³</v>
          </cell>
          <cell r="D2281">
            <v>253.62</v>
          </cell>
        </row>
        <row r="2282">
          <cell r="A2282" t="str">
            <v>87351</v>
          </cell>
          <cell r="B2282" t="str">
            <v>Argamassa traço 1:5 (cimento e areia grossa) para chapisco convenciona l, preparo mecânico com misturador de eixo horizontal de 600 kg</v>
          </cell>
          <cell r="C2282" t="str">
            <v>m³</v>
          </cell>
          <cell r="D2282">
            <v>228.48</v>
          </cell>
        </row>
        <row r="2283">
          <cell r="A2283" t="str">
            <v>87374</v>
          </cell>
          <cell r="B2283" t="str">
            <v>Argamassa traço 1:5 (cimento e areia média) para contrapiso, preparo m anual</v>
          </cell>
          <cell r="C2283" t="str">
            <v>m³</v>
          </cell>
          <cell r="D2283">
            <v>384.21</v>
          </cell>
        </row>
        <row r="2284">
          <cell r="A2284" t="str">
            <v>87304</v>
          </cell>
          <cell r="B2284" t="str">
            <v>Argamassa traço 1:5 (cimento e areia média) para contrapiso, preparo m ecânico com betoneira 400 l</v>
          </cell>
          <cell r="C2284" t="str">
            <v>m³</v>
          </cell>
          <cell r="D2284">
            <v>320.22000000000003</v>
          </cell>
        </row>
        <row r="2285">
          <cell r="A2285" t="str">
            <v>87345</v>
          </cell>
          <cell r="B2285" t="str">
            <v>Argamassa traço 1:5 (cimento e areia média) para contrapiso, preparo m ecânico com misturador de eixo horizontal de 160 kg</v>
          </cell>
          <cell r="C2285" t="str">
            <v>m³</v>
          </cell>
          <cell r="D2285">
            <v>338.15</v>
          </cell>
        </row>
        <row r="2286">
          <cell r="A2286" t="str">
            <v>87346</v>
          </cell>
          <cell r="B2286" t="str">
            <v>Argamassa traço 1:5 (cimento e areia média) para contrapiso, preparo m ecânico com misturador de eixo horizontal de 300 kg</v>
          </cell>
          <cell r="C2286" t="str">
            <v>m³</v>
          </cell>
          <cell r="D2286">
            <v>311.52</v>
          </cell>
        </row>
        <row r="2287">
          <cell r="A2287" t="str">
            <v>87347</v>
          </cell>
          <cell r="B2287" t="str">
            <v>Argamassa traço 1:5 (cimento e areia média) para contrapiso, preparo m ecânico com misturador de eixo horizontal de 600 kg</v>
          </cell>
          <cell r="C2287" t="str">
            <v>m³</v>
          </cell>
          <cell r="D2287">
            <v>303.02999999999997</v>
          </cell>
        </row>
        <row r="2288">
          <cell r="A2288" t="str">
            <v>87366</v>
          </cell>
          <cell r="B2288" t="str">
            <v>Argamassa traço 1:6 (cimento e areia média) com adição de plastificant e para emboço/massa única/assentamento de alvenaria de vedação, prepar o manual</v>
          </cell>
          <cell r="C2288" t="str">
            <v>m³</v>
          </cell>
          <cell r="D2288">
            <v>329.98</v>
          </cell>
        </row>
        <row r="2289">
          <cell r="A2289" t="str">
            <v>87283</v>
          </cell>
          <cell r="B2289" t="str">
            <v>Argamassa traço 1:6 (cimento e areia média) com adição de plastificant e para emboço/massa única/assentamento de alvenaria de vedação, prepar o mecânico com betoneira 400 l</v>
          </cell>
          <cell r="C2289" t="str">
            <v>m³</v>
          </cell>
          <cell r="D2289">
            <v>268.86</v>
          </cell>
        </row>
        <row r="2290">
          <cell r="A2290" t="str">
            <v>87329</v>
          </cell>
          <cell r="B2290" t="str">
            <v>Argamassa traço 1:6 (cimento e areia média) com adição de plastificant e para emboço/massa única/assentamento de alvenaria de vedação, prepar o mecânico com misturador de eixo horizontal de 300 kg</v>
          </cell>
          <cell r="C2290" t="str">
            <v>m³</v>
          </cell>
          <cell r="D2290">
            <v>282.5</v>
          </cell>
        </row>
        <row r="2291">
          <cell r="A2291" t="str">
            <v>87330</v>
          </cell>
          <cell r="B2291" t="str">
            <v>Argamassa traço 1:6 (cimento e areia média) com adição de plastificant e para emboço/massa única/assentamento de alvenaria de vedação, prepar o mecânico com misturador de eixo horizontal de 600 kg</v>
          </cell>
          <cell r="C2291" t="str">
            <v>m³</v>
          </cell>
          <cell r="D2291">
            <v>255.52</v>
          </cell>
        </row>
        <row r="2292">
          <cell r="A2292" t="str">
            <v>87375</v>
          </cell>
          <cell r="B2292" t="str">
            <v>Argamassa traço 1:6 (cimento e areia média) para contrapiso, preparo m anual</v>
          </cell>
          <cell r="C2292" t="str">
            <v>m³</v>
          </cell>
          <cell r="D2292">
            <v>357.62</v>
          </cell>
        </row>
        <row r="2293">
          <cell r="A2293" t="str">
            <v>87307</v>
          </cell>
          <cell r="B2293" t="str">
            <v>Argamassa traço 1:6 (cimento e areia média) para contrapiso, preparo m ecânico com betoneira 400 l</v>
          </cell>
          <cell r="C2293" t="str">
            <v>m³</v>
          </cell>
          <cell r="D2293">
            <v>294.63</v>
          </cell>
        </row>
        <row r="2294">
          <cell r="A2294" t="str">
            <v>87348</v>
          </cell>
          <cell r="B2294" t="str">
            <v>Argamassa traço 1:6 (cimento e areia média) para contrapiso, preparo m ecânico com misturador de eixo horizontal de 160 kg</v>
          </cell>
          <cell r="C2294" t="str">
            <v>m³</v>
          </cell>
          <cell r="D2294">
            <v>311.39999999999998</v>
          </cell>
        </row>
        <row r="2295">
          <cell r="A2295" t="str">
            <v>87349</v>
          </cell>
          <cell r="B2295" t="str">
            <v>Argamassa traço 1:6 (cimento e areia média) para contrapiso, preparo m ecânico com misturador de eixo horizontal de 600 kg</v>
          </cell>
          <cell r="C2295" t="str">
            <v>m³</v>
          </cell>
          <cell r="D2295">
            <v>277.45999999999998</v>
          </cell>
        </row>
        <row r="2296">
          <cell r="A2296" t="str">
            <v>87365</v>
          </cell>
          <cell r="B2296" t="str">
            <v>Argamassa traço 1:7 (cimento e areia média) com adição de plastificant e para emboço/massa única/assentamento de alvenaria de vedação, prepar o manual</v>
          </cell>
          <cell r="C2296" t="str">
            <v>m³</v>
          </cell>
          <cell r="D2296">
            <v>313.91000000000003</v>
          </cell>
        </row>
        <row r="2297">
          <cell r="A2297" t="str">
            <v>87280</v>
          </cell>
          <cell r="B2297" t="str">
            <v>Argamassa traço 1:7 (cimento e areia média) com adição de plastificant e para emboço/massa única/assentamento de alvenaria de vedação, prepar o mecânico com betoneira 400 l</v>
          </cell>
          <cell r="C2297" t="str">
            <v>m³</v>
          </cell>
          <cell r="D2297">
            <v>247.69</v>
          </cell>
        </row>
        <row r="2298">
          <cell r="A2298" t="str">
            <v>87327</v>
          </cell>
          <cell r="B2298" t="str">
            <v>Argamassa traço 1:7 (cimento e areia média) com adição de plastificant e para emboço/massa única/assentamento de alvenaria de vedação, prepar o mecânico com misturador de eixo horizontal de 300 kg</v>
          </cell>
          <cell r="C2298" t="str">
            <v>m³</v>
          </cell>
          <cell r="D2298">
            <v>260.43</v>
          </cell>
        </row>
        <row r="2299">
          <cell r="A2299" t="str">
            <v>87328</v>
          </cell>
          <cell r="B2299" t="str">
            <v>Argamassa traço 1:7 (cimento e areia média) com adição de plastificant e para emboço/massa única/assentamento de alvenaria de vedação, prepar o mecânico com misturador de eixo horizontal de 600 kg</v>
          </cell>
          <cell r="C2299" t="str">
            <v>m³</v>
          </cell>
          <cell r="D2299">
            <v>235.41</v>
          </cell>
        </row>
        <row r="2300">
          <cell r="A2300" t="str">
            <v>88544</v>
          </cell>
          <cell r="B2300" t="str">
            <v>Armacao secundaria ou rex completa para duas linhas-fornecimento e ins talacao.</v>
          </cell>
          <cell r="C2300" t="str">
            <v>un</v>
          </cell>
          <cell r="D2300">
            <v>76.97</v>
          </cell>
        </row>
        <row r="2301">
          <cell r="A2301" t="str">
            <v>88545</v>
          </cell>
          <cell r="B2301" t="str">
            <v>Armacao secundaria ou rex completa para quatro linhas-fornecimento e i nstalacao.</v>
          </cell>
          <cell r="C2301" t="str">
            <v>un</v>
          </cell>
          <cell r="D2301">
            <v>154.1</v>
          </cell>
        </row>
        <row r="2302">
          <cell r="A2302" t="str">
            <v>88543</v>
          </cell>
          <cell r="B2302" t="str">
            <v>Armacao secundaria ou rex completa para treslinhas-fornecimento e inst alacao.</v>
          </cell>
          <cell r="C2302" t="str">
            <v>un</v>
          </cell>
          <cell r="D2302">
            <v>131.71</v>
          </cell>
        </row>
        <row r="2303">
          <cell r="A2303" t="str">
            <v>88245</v>
          </cell>
          <cell r="B2303" t="str">
            <v>Armador com encargos complementares</v>
          </cell>
          <cell r="C2303" t="str">
            <v>h</v>
          </cell>
          <cell r="D2303">
            <v>13.98</v>
          </cell>
        </row>
        <row r="2304">
          <cell r="A2304" t="str">
            <v>88246</v>
          </cell>
          <cell r="B2304" t="str">
            <v>Assentador de tubos com encargos complementares</v>
          </cell>
          <cell r="C2304" t="str">
            <v>h</v>
          </cell>
          <cell r="D2304">
            <v>18.12</v>
          </cell>
        </row>
        <row r="2305">
          <cell r="A2305" t="str">
            <v>88247</v>
          </cell>
          <cell r="B2305" t="str">
            <v>Auxiliar de eletricista com encargos complementares</v>
          </cell>
          <cell r="C2305" t="str">
            <v>h</v>
          </cell>
          <cell r="D2305">
            <v>12.07</v>
          </cell>
        </row>
        <row r="2306">
          <cell r="A2306" t="str">
            <v>88248</v>
          </cell>
          <cell r="B2306" t="str">
            <v>Auxiliar de encanador ou bombeiro hidráulico com encargos complementar es</v>
          </cell>
          <cell r="C2306" t="str">
            <v>h</v>
          </cell>
          <cell r="D2306">
            <v>11.49</v>
          </cell>
        </row>
        <row r="2307">
          <cell r="A2307" t="str">
            <v>88249</v>
          </cell>
          <cell r="B2307" t="str">
            <v>Auxiliar de laboratório com encargos complementares</v>
          </cell>
          <cell r="C2307" t="str">
            <v>h</v>
          </cell>
          <cell r="D2307">
            <v>12.25</v>
          </cell>
        </row>
        <row r="2308">
          <cell r="A2308" t="str">
            <v>88250</v>
          </cell>
          <cell r="B2308" t="str">
            <v>Auxiliar de mecânico com encargos complementares</v>
          </cell>
          <cell r="C2308" t="str">
            <v>h</v>
          </cell>
          <cell r="D2308">
            <v>10.17</v>
          </cell>
        </row>
        <row r="2309">
          <cell r="A2309" t="str">
            <v>88251</v>
          </cell>
          <cell r="B2309" t="str">
            <v>Auxiliar de serralheiro com encargos complementares</v>
          </cell>
          <cell r="C2309" t="str">
            <v>h</v>
          </cell>
          <cell r="D2309">
            <v>11.08</v>
          </cell>
        </row>
        <row r="2310">
          <cell r="A2310" t="str">
            <v>88252</v>
          </cell>
          <cell r="B2310" t="str">
            <v>Auxiliar de serviços gerais com encargos complementares</v>
          </cell>
          <cell r="C2310" t="str">
            <v>h</v>
          </cell>
          <cell r="D2310">
            <v>11.26</v>
          </cell>
        </row>
        <row r="2311">
          <cell r="A2311" t="str">
            <v>88253</v>
          </cell>
          <cell r="B2311" t="str">
            <v>Auxiliar de topógrafo com encargos complementares</v>
          </cell>
          <cell r="C2311" t="str">
            <v>h</v>
          </cell>
          <cell r="D2311">
            <v>16</v>
          </cell>
        </row>
        <row r="2312">
          <cell r="A2312" t="str">
            <v>88255</v>
          </cell>
          <cell r="B2312" t="str">
            <v>Auxiliar técnico de engenharia com encargos complementares</v>
          </cell>
          <cell r="C2312" t="str">
            <v>h</v>
          </cell>
          <cell r="D2312">
            <v>24.65</v>
          </cell>
        </row>
        <row r="2313">
          <cell r="A2313" t="str">
            <v>88256</v>
          </cell>
          <cell r="B2313" t="str">
            <v>Azulejista ou ladrilhista com encargos complementares</v>
          </cell>
          <cell r="C2313" t="str">
            <v>h</v>
          </cell>
          <cell r="D2313">
            <v>13.07</v>
          </cell>
        </row>
        <row r="2314">
          <cell r="A2314" t="str">
            <v>86895</v>
          </cell>
          <cell r="B2314" t="str">
            <v>Bancada de granito cinza polido para lavatório 0,50 x 0,60 m - forneci mento e instalação</v>
          </cell>
          <cell r="C2314" t="str">
            <v>un</v>
          </cell>
          <cell r="D2314">
            <v>232.25</v>
          </cell>
        </row>
        <row r="2315">
          <cell r="A2315" t="str">
            <v>86889</v>
          </cell>
          <cell r="B2315" t="str">
            <v>Bancada de granito cinza polido para pia de cozinha 1,50 x 0,60 m - fo rnecimento e instalação</v>
          </cell>
          <cell r="C2315" t="str">
            <v>un</v>
          </cell>
          <cell r="D2315">
            <v>465.76</v>
          </cell>
        </row>
        <row r="2316">
          <cell r="A2316" t="str">
            <v>86899</v>
          </cell>
          <cell r="B2316" t="str">
            <v>Bancada de mármore branco polido para lavatório 0,50 x 0,60 m - fornec imento e instalação</v>
          </cell>
          <cell r="C2316" t="str">
            <v>un</v>
          </cell>
          <cell r="D2316">
            <v>236.86</v>
          </cell>
        </row>
        <row r="2317">
          <cell r="A2317" t="str">
            <v>86893</v>
          </cell>
          <cell r="B2317" t="str">
            <v>Bancada de mármore branco polido para pia de cozinha 1,50 x 0,60 m - f ornecimento e instalação</v>
          </cell>
          <cell r="C2317" t="str">
            <v>un</v>
          </cell>
          <cell r="D2317">
            <v>478.07</v>
          </cell>
        </row>
        <row r="2318">
          <cell r="A2318" t="str">
            <v>86894</v>
          </cell>
          <cell r="B2318" t="str">
            <v>Bancada de mármore sintético 120 x 60cm, com cuba integrada - fornecim ento e instalação</v>
          </cell>
          <cell r="C2318" t="str">
            <v>un</v>
          </cell>
          <cell r="D2318">
            <v>211.04</v>
          </cell>
        </row>
        <row r="2319">
          <cell r="A2319" t="str">
            <v>86934</v>
          </cell>
          <cell r="B2319" t="str">
            <v>Bancada de mármore sintético 120 x 60cm, com cuba integrada, incluso s ifão tipo flexível em pvc, válvula em plástico cromado tipo americana e torneira cromada longa, de parede, padrão popular - fornecimento e i nstalação</v>
          </cell>
          <cell r="C2319" t="str">
            <v>un</v>
          </cell>
          <cell r="D2319">
            <v>264.98</v>
          </cell>
        </row>
        <row r="2320">
          <cell r="A2320" t="str">
            <v>86933</v>
          </cell>
          <cell r="B2320" t="str">
            <v>Bancada de mármore sintético 120 x 60cm, com cuba integrada, incluso s ifão tipo garrafa em pvc, válvula em plástico cromado tipo americana e torneira cromada longa, de parede, padrão popular - fornecimento e in stalação</v>
          </cell>
          <cell r="C2320" t="str">
            <v>un</v>
          </cell>
          <cell r="D2320">
            <v>271.06</v>
          </cell>
        </row>
        <row r="2321">
          <cell r="A2321" t="str">
            <v>87446</v>
          </cell>
          <cell r="B2321" t="str">
            <v>Betoneira, capacidade nominal 400l, capacidade de mistura 310l, motor a diesel potência 5hp, sem carregador - chi diurno</v>
          </cell>
          <cell r="C2321" t="str">
            <v>chi</v>
          </cell>
          <cell r="D2321">
            <v>0.36</v>
          </cell>
        </row>
        <row r="2322">
          <cell r="A2322" t="str">
            <v>86900</v>
          </cell>
          <cell r="B2322" t="str">
            <v>Cuba de embutir de aço inoxidável média - fornecimento e instalação</v>
          </cell>
          <cell r="C2322" t="str">
            <v>un</v>
          </cell>
          <cell r="D2322">
            <v>120.62</v>
          </cell>
        </row>
        <row r="2323">
          <cell r="A2323" t="str">
            <v>86878</v>
          </cell>
          <cell r="B2323" t="str">
            <v>Válvula em metal cromado tipo americana 3.1/2" x 1.1/2" para pia - fornecimento e instalação. af_12/2013</v>
          </cell>
          <cell r="C2323" t="str">
            <v>un</v>
          </cell>
          <cell r="D2323">
            <v>65.87</v>
          </cell>
        </row>
        <row r="2324">
          <cell r="A2324" t="str">
            <v>86881</v>
          </cell>
          <cell r="B2324" t="str">
            <v>Sifão do tipo garrafa em metal cromado 1 x 1.1/2</v>
          </cell>
          <cell r="C2324" t="str">
            <v>un</v>
          </cell>
          <cell r="D2324">
            <v>188.85</v>
          </cell>
        </row>
        <row r="2325">
          <cell r="A2325" t="str">
            <v>87445</v>
          </cell>
          <cell r="B2325" t="str">
            <v>Betoneira, capacidade nominal 400l, capacidade de mistura 310l, motor a diesel potência 5hp, sem carregador - chp diurno</v>
          </cell>
          <cell r="C2325" t="str">
            <v>chp</v>
          </cell>
          <cell r="D2325">
            <v>3.05</v>
          </cell>
        </row>
        <row r="2326">
          <cell r="A2326" t="str">
            <v>87441</v>
          </cell>
          <cell r="B2326" t="str">
            <v>Betoneira, capacidade nominal 400l, capacidade de mistura 310l, motor a diesel potência 5hp, sem carregador - depreciação</v>
          </cell>
          <cell r="C2326" t="str">
            <v>h</v>
          </cell>
          <cell r="D2326">
            <v>0.28999999999999998</v>
          </cell>
        </row>
        <row r="2327">
          <cell r="A2327" t="str">
            <v>87442</v>
          </cell>
          <cell r="B2327" t="str">
            <v>Betoneira, capacidade nominal 400l, capacidade de mistura 310l, motor a diesel potência 5hp, sem carregador - juros</v>
          </cell>
          <cell r="C2327" t="str">
            <v>h</v>
          </cell>
          <cell r="D2327">
            <v>0.06</v>
          </cell>
        </row>
        <row r="2328">
          <cell r="A2328" t="str">
            <v>87443</v>
          </cell>
          <cell r="B2328" t="str">
            <v>Betoneira, capacidade nominal 400l, capacidade de mistura 310l, motor a diesel potência 5hp, sem carregador - manutenção</v>
          </cell>
          <cell r="C2328" t="str">
            <v>h</v>
          </cell>
          <cell r="D2328">
            <v>0.24</v>
          </cell>
        </row>
        <row r="2329">
          <cell r="A2329" t="str">
            <v>87444</v>
          </cell>
          <cell r="B2329" t="str">
            <v>Betoneira, capacidade nominal 400l, capacidade de mistura 310l, motor a diesel potência 5hp, sem carregador - materiais na operação</v>
          </cell>
          <cell r="C2329" t="str">
            <v>h</v>
          </cell>
          <cell r="D2329">
            <v>2.4500000000000002</v>
          </cell>
        </row>
        <row r="2330">
          <cell r="A2330" t="str">
            <v>88257</v>
          </cell>
          <cell r="B2330" t="str">
            <v>Blaster, dinamitador ou cabo de fogo com encargos complementares</v>
          </cell>
          <cell r="C2330" t="str">
            <v>h</v>
          </cell>
          <cell r="D2330">
            <v>15.54</v>
          </cell>
        </row>
        <row r="2331">
          <cell r="A2331" t="str">
            <v>88258</v>
          </cell>
          <cell r="B2331" t="str">
            <v>Cadastrista de usuários com encargos complementares</v>
          </cell>
          <cell r="C2331" t="str">
            <v>h</v>
          </cell>
          <cell r="D2331">
            <v>20.25</v>
          </cell>
        </row>
        <row r="2332">
          <cell r="A2332" t="str">
            <v>88503</v>
          </cell>
          <cell r="B2332" t="str">
            <v>Caixa d´água em polietileno, 1000 litros, com acessórios</v>
          </cell>
          <cell r="C2332" t="str">
            <v>un</v>
          </cell>
          <cell r="D2332">
            <v>596.05999999999995</v>
          </cell>
        </row>
        <row r="2333">
          <cell r="A2333" t="str">
            <v>88504</v>
          </cell>
          <cell r="B2333" t="str">
            <v>Caixa d´agua em polietileno, 500 litros, com acessórios</v>
          </cell>
          <cell r="C2333" t="str">
            <v>un</v>
          </cell>
          <cell r="D2333">
            <v>468.73</v>
          </cell>
        </row>
        <row r="2334">
          <cell r="A2334" t="str">
            <v>88259</v>
          </cell>
          <cell r="B2334" t="str">
            <v>Calafetador/calafate com encargos complementares</v>
          </cell>
          <cell r="C2334" t="str">
            <v>h</v>
          </cell>
          <cell r="D2334">
            <v>13.34</v>
          </cell>
        </row>
        <row r="2335">
          <cell r="A2335" t="str">
            <v>88260</v>
          </cell>
          <cell r="B2335" t="str">
            <v>Calceteiro com encargos complementares</v>
          </cell>
          <cell r="C2335" t="str">
            <v>h</v>
          </cell>
          <cell r="D2335">
            <v>13.19</v>
          </cell>
        </row>
        <row r="2336">
          <cell r="A2336" t="str">
            <v>88261</v>
          </cell>
          <cell r="B2336" t="str">
            <v>Carpinteiro de esquadria com encargos complementares</v>
          </cell>
          <cell r="C2336" t="str">
            <v>h</v>
          </cell>
          <cell r="D2336">
            <v>13.83</v>
          </cell>
        </row>
        <row r="2337">
          <cell r="A2337" t="str">
            <v>88262</v>
          </cell>
          <cell r="B2337" t="str">
            <v>Carpinteiro de formas com encargos complementares</v>
          </cell>
          <cell r="C2337" t="str">
            <v>h</v>
          </cell>
          <cell r="D2337">
            <v>13.98</v>
          </cell>
        </row>
        <row r="2338">
          <cell r="A2338" t="str">
            <v>88263</v>
          </cell>
          <cell r="B2338" t="str">
            <v>Cavouqueiro ou operador perfuratriz/rompedor com encargos complementar es</v>
          </cell>
          <cell r="C2338" t="str">
            <v>h</v>
          </cell>
          <cell r="D2338">
            <v>10.6</v>
          </cell>
        </row>
        <row r="2339">
          <cell r="A2339" t="str">
            <v>87887</v>
          </cell>
          <cell r="B2339" t="str">
            <v>Chapisco aplicado no teto, com desempenadeira dentada. argamassa indus trializada com preparo em misturador 300 kg</v>
          </cell>
          <cell r="C2339" t="str">
            <v>m²</v>
          </cell>
          <cell r="D2339">
            <v>21.99</v>
          </cell>
        </row>
        <row r="2340">
          <cell r="A2340" t="str">
            <v>87886</v>
          </cell>
          <cell r="B2340" t="str">
            <v>Chapisco aplicado no teto, com desempenadeira dentada. argamassa indus trializada com preparo manual</v>
          </cell>
          <cell r="C2340" t="str">
            <v>m²</v>
          </cell>
          <cell r="D2340">
            <v>22.46</v>
          </cell>
        </row>
        <row r="2341">
          <cell r="A2341" t="str">
            <v>87884</v>
          </cell>
          <cell r="B2341" t="str">
            <v>Chapisco aplicado no teto, com rolo para textura acrílica. argamassa i ndustrializada com preparo manual</v>
          </cell>
          <cell r="C2341" t="str">
            <v>m²</v>
          </cell>
          <cell r="D2341">
            <v>10.46</v>
          </cell>
        </row>
        <row r="2342">
          <cell r="A2342" t="str">
            <v>87882</v>
          </cell>
          <cell r="B2342" t="str">
            <v>Chapisco aplicado no teto, com rolo para textura acrílica. argamassa t raço 1:4 e emulsão polimérica (adesivo) com preparo em betoneira 400l</v>
          </cell>
          <cell r="C2342" t="str">
            <v>m²</v>
          </cell>
          <cell r="D2342">
            <v>3.24</v>
          </cell>
        </row>
        <row r="2343">
          <cell r="A2343" t="str">
            <v>87881</v>
          </cell>
          <cell r="B2343" t="str">
            <v>Chapisco aplicado no teto, com rolo para textura acrílica. argamassa t raço 1:4 e emulsão polimérica (adesivo) com preparo manual</v>
          </cell>
          <cell r="C2343" t="str">
            <v>m²</v>
          </cell>
          <cell r="D2343">
            <v>3.33</v>
          </cell>
        </row>
        <row r="2344">
          <cell r="A2344" t="str">
            <v>87872</v>
          </cell>
          <cell r="B2344" t="str">
            <v>Chapisco aplicado somente em pilares e vigas das paredes internas, com desempenadeira dentada. argamassa industrializada com preparo em mist urador 300 kg</v>
          </cell>
          <cell r="C2344" t="str">
            <v>m²</v>
          </cell>
          <cell r="D2344">
            <v>18.309999999999999</v>
          </cell>
        </row>
        <row r="2345">
          <cell r="A2345" t="str">
            <v>87871</v>
          </cell>
          <cell r="B2345" t="str">
            <v>Chapisco aplicado somente em pilares e vigas das paredes internas, com desempenadeira dentada. argamassa industrializada com preparo manual</v>
          </cell>
          <cell r="C2345" t="str">
            <v>m²</v>
          </cell>
          <cell r="D2345">
            <v>18.79</v>
          </cell>
        </row>
        <row r="2346">
          <cell r="A2346" t="str">
            <v>87885</v>
          </cell>
          <cell r="B2346" t="str">
            <v>Chapisco aplicado somente em pilares e vigas das paredes internas, com rolo para textura acrílica. argamassa industrializada com preparo em misturador 300 kg</v>
          </cell>
          <cell r="C2346" t="str">
            <v>m²</v>
          </cell>
          <cell r="D2346">
            <v>10.25</v>
          </cell>
        </row>
        <row r="2347">
          <cell r="A2347" t="str">
            <v>87911</v>
          </cell>
          <cell r="B2347" t="str">
            <v>Chapisco aplicado somente na estrutura de concreto da fachada, com des empenadeira dentada. argamassa industrializada com preparo em misturad or 300 kg</v>
          </cell>
          <cell r="C2347" t="str">
            <v>m²</v>
          </cell>
          <cell r="D2347">
            <v>21.94</v>
          </cell>
        </row>
        <row r="2348">
          <cell r="A2348" t="str">
            <v>87910</v>
          </cell>
          <cell r="B2348" t="str">
            <v>Chapisco aplicado somente na estrutura de concreto da fachada, com des empenadeira dentada. argamassa industrializada com preparo manual</v>
          </cell>
          <cell r="C2348" t="str">
            <v>m²</v>
          </cell>
          <cell r="D2348">
            <v>22.42</v>
          </cell>
        </row>
        <row r="2349">
          <cell r="A2349" t="str">
            <v>87905</v>
          </cell>
          <cell r="B2349" t="str">
            <v>Chapisco aplicado tanto em pilares e vigas de concreto como em alvenar ia de fachada com presença de vãos, com colher de pedreiro. argamassa traço 1:3 com preparo em betoneira 400l</v>
          </cell>
          <cell r="C2349" t="str">
            <v>m²</v>
          </cell>
          <cell r="D2349">
            <v>4.84</v>
          </cell>
        </row>
        <row r="2350">
          <cell r="A2350" t="str">
            <v>87904</v>
          </cell>
          <cell r="B2350" t="str">
            <v>Chapisco aplicado tanto em pilares e vigas de concreto como em alvenar ia de fachada com presença de vãos, com colher de pedreiro. argamassa traço 1:3 com preparo manual</v>
          </cell>
          <cell r="C2350" t="str">
            <v>m²</v>
          </cell>
          <cell r="D2350">
            <v>5.13</v>
          </cell>
        </row>
        <row r="2351">
          <cell r="A2351" t="str">
            <v>87903</v>
          </cell>
          <cell r="B2351" t="str">
            <v>Chapisco aplicado tanto em pilares e vigas de concreto como em alvenar ia de fachada com presença de vãos, com rolo para textura acrílica. ar gamassa industrializada com preparo em misturador 300 kg</v>
          </cell>
          <cell r="C2351" t="str">
            <v>m²</v>
          </cell>
          <cell r="D2351">
            <v>11.81</v>
          </cell>
        </row>
        <row r="2352">
          <cell r="A2352" t="str">
            <v>87902</v>
          </cell>
          <cell r="B2352" t="str">
            <v>Chapisco aplicado tanto em pilares e vigas de concreto como em alvenar ia de fachada com presença de vãos, com rolo para textura acrílica. ar gamassa industrializada com preparo manual</v>
          </cell>
          <cell r="C2352" t="str">
            <v>m²</v>
          </cell>
          <cell r="D2352">
            <v>12.02</v>
          </cell>
        </row>
        <row r="2353">
          <cell r="A2353" t="str">
            <v>87900</v>
          </cell>
          <cell r="B2353" t="str">
            <v>Chapisco aplicado tanto em pilares e vigas de concreto como em alvenar ia de fachada com presença de vãos, com rolo para textura acrílica. ar gamassa traço 1:4 e emulsão polimérica (adesivo) com preparo em betone ira 400l</v>
          </cell>
          <cell r="C2353" t="str">
            <v>m²</v>
          </cell>
          <cell r="D2353">
            <v>4.8</v>
          </cell>
        </row>
        <row r="2354">
          <cell r="A2354" t="str">
            <v>87899</v>
          </cell>
          <cell r="B2354" t="str">
            <v>Chapisco aplicado tanto em pilares e vigas de concreto como em alvenar ia de fachada com presença de vãos, com rolo para textura acrílica. ar gamassa traço 1:4 e emulsão polimérica (adesivo) com preparo manual. a f_06/2014</v>
          </cell>
          <cell r="C2354" t="str">
            <v>m²</v>
          </cell>
          <cell r="D2354">
            <v>4.88</v>
          </cell>
        </row>
        <row r="2355">
          <cell r="A2355" t="str">
            <v>87894</v>
          </cell>
          <cell r="B2355" t="str">
            <v>Chapisco aplicado tanto em pilares e vigas de concreto como em alvenar ia de fachada sem presença de vãos, com colher de pedreiro. argamassa traço 1:3 com preparo em betoneira 400l</v>
          </cell>
          <cell r="C2355" t="str">
            <v>m²</v>
          </cell>
          <cell r="D2355">
            <v>3.68</v>
          </cell>
        </row>
        <row r="2356">
          <cell r="A2356" t="str">
            <v>87893</v>
          </cell>
          <cell r="B2356" t="str">
            <v>Chapisco aplicado tanto em pilares e vigas de concreto como em alvenar ia de fachada sem presença de vãos, com colher de pedreiro. argamassa traço 1:3 com preparo manual</v>
          </cell>
          <cell r="C2356" t="str">
            <v>m²</v>
          </cell>
          <cell r="D2356">
            <v>3.97</v>
          </cell>
        </row>
        <row r="2357">
          <cell r="A2357" t="str">
            <v>87892</v>
          </cell>
          <cell r="B2357" t="str">
            <v>Chapisco aplicado tanto em pilares e vigas de concreto como em alvenar ia de fachada sem presença de vãos, com rolo para textura acrílica. ar gamassa industrializada com preparo em misturador 300 kg</v>
          </cell>
          <cell r="C2357" t="str">
            <v>m²</v>
          </cell>
          <cell r="D2357">
            <v>11.11</v>
          </cell>
        </row>
        <row r="2358">
          <cell r="A2358" t="str">
            <v>87891</v>
          </cell>
          <cell r="B2358" t="str">
            <v>Chapisco aplicado tanto em pilares e vigas de concreto como em alvenar ia de fachada sem presença de vãos, com rolo para textura acrílica. ar gamassa industrializada com preparo manual</v>
          </cell>
          <cell r="C2358" t="str">
            <v>m²</v>
          </cell>
          <cell r="D2358">
            <v>11.32</v>
          </cell>
        </row>
        <row r="2359">
          <cell r="A2359" t="str">
            <v>87889</v>
          </cell>
          <cell r="B2359" t="str">
            <v>Chapisco aplicado tanto em pilares e vigas de concreto como em alvenar ia de fachada sem presença de vãos, com rolo para textura acrílica. ar gamassa traço 1:4 e emulsão polimérica (adesivo) com preparo em betone ira 400l</v>
          </cell>
          <cell r="C2359" t="str">
            <v>m²</v>
          </cell>
          <cell r="D2359">
            <v>4.0999999999999996</v>
          </cell>
        </row>
        <row r="2360">
          <cell r="A2360" t="str">
            <v>87888</v>
          </cell>
          <cell r="B2360" t="str">
            <v>Chapisco aplicado tanto em pilares e vigas de concreto como em alvenar ia de fachada sem presença de vãos, com rolo para textura acrílica. ar gamassa traço 1:4 e emulsão polimérica (adesivo) com preparo manual. a f_06/2014</v>
          </cell>
          <cell r="C2360" t="str">
            <v>m²</v>
          </cell>
          <cell r="D2360">
            <v>4.1900000000000004</v>
          </cell>
        </row>
        <row r="2361">
          <cell r="A2361" t="str">
            <v>87879</v>
          </cell>
          <cell r="B2361" t="str">
            <v>Chapisco aplicado tanto em pilares e vigas de concreto como em alvenarias de paredes internas, com colher de pedreiro. argamassa traço 1:3 com preparo em betoneira 400l</v>
          </cell>
          <cell r="C2361" t="str">
            <v>m²</v>
          </cell>
          <cell r="D2361">
            <v>2.29</v>
          </cell>
        </row>
        <row r="2362">
          <cell r="A2362" t="str">
            <v>87878</v>
          </cell>
          <cell r="B2362" t="str">
            <v>Chapisco aplicado tanto em pilares e vigas de concreto como em alvenar ias de paredes internas, com colher de pedreiro. argamassa traço 1:3 c om preparo manual</v>
          </cell>
          <cell r="C2362" t="str">
            <v>m²</v>
          </cell>
          <cell r="D2362">
            <v>2.59</v>
          </cell>
        </row>
        <row r="2363">
          <cell r="A2363" t="str">
            <v>87877</v>
          </cell>
          <cell r="B2363" t="str">
            <v>Chapisco aplicado tanto em pilares e vigas de concreto como em alvenar ias de paredes internas, com rolo para textura acrílica. argamassa ind ustrializada com preparo em misturador 300 kg</v>
          </cell>
          <cell r="C2363" t="str">
            <v>m²</v>
          </cell>
          <cell r="D2363">
            <v>10.31</v>
          </cell>
        </row>
        <row r="2364">
          <cell r="A2364" t="str">
            <v>87876</v>
          </cell>
          <cell r="B2364" t="str">
            <v>Chapisco aplicado tanto em pilares e vigas de concreto como em alvenar ias de paredes internas, com rolo para textura acrílica. argamassa ind ustrializada com preparo manual</v>
          </cell>
          <cell r="C2364" t="str">
            <v>m²</v>
          </cell>
          <cell r="D2364">
            <v>10.52</v>
          </cell>
        </row>
        <row r="2365">
          <cell r="A2365" t="str">
            <v>87874</v>
          </cell>
          <cell r="B2365" t="str">
            <v>Chapisco aplicado tanto em pilares e vigas de concreto como em alvenar ias de paredes internas, com rolo para textura acrílica. argamassa tra ço 1:4 e emulsão polimérica (adesivo) com preparo em betoneira 400l. a f_06/2014</v>
          </cell>
          <cell r="C2365" t="str">
            <v>m²</v>
          </cell>
          <cell r="D2365">
            <v>3.3</v>
          </cell>
        </row>
        <row r="2366">
          <cell r="A2366" t="str">
            <v>87873</v>
          </cell>
          <cell r="B2366" t="str">
            <v>Chapisco aplicado tanto em pilares e vigas de concreto como em alvenar ias de paredes internas, com rolo para textura acrílica. argamassa tra ço 1:4 e emulsão polimérica (adesivo) com preparo manual</v>
          </cell>
          <cell r="C2366" t="str">
            <v>m²</v>
          </cell>
          <cell r="D2366">
            <v>3.39</v>
          </cell>
        </row>
        <row r="2367">
          <cell r="A2367" t="str">
            <v>88547</v>
          </cell>
          <cell r="B2367" t="str">
            <v>Chave de boia automática superior 10a/250v - fornecimento e instalacao</v>
          </cell>
          <cell r="C2367" t="str">
            <v>un</v>
          </cell>
          <cell r="D2367">
            <v>61.24</v>
          </cell>
        </row>
        <row r="2368">
          <cell r="A2368" t="str">
            <v>87757</v>
          </cell>
          <cell r="B2368" t="str">
            <v>Contrapiso em argamassa traço 1:4 (cimento e areia), preparo manual, a plicado em áreas molhadas sobre impermeabilização, espessura 3cm, acab amento não reforçado</v>
          </cell>
          <cell r="C2368" t="str">
            <v>m²</v>
          </cell>
          <cell r="D2368">
            <v>31.24</v>
          </cell>
        </row>
        <row r="2369">
          <cell r="A2369" t="str">
            <v>87767</v>
          </cell>
          <cell r="B2369" t="str">
            <v>Contrapiso em argamassa traço 1:4 (cimento e areia), preparo manual, a plicado em áreas molhadas sobre impermeabilização, espessura 4cm, acab amento não reforçado</v>
          </cell>
          <cell r="C2369" t="str">
            <v>m²</v>
          </cell>
          <cell r="D2369">
            <v>35.96</v>
          </cell>
        </row>
        <row r="2370">
          <cell r="A2370" t="str">
            <v>87737</v>
          </cell>
          <cell r="B2370" t="str">
            <v>Contrapiso em argamassa traço 1:4 (cimento e areia), preparo manual, a plicado em áreas molhadas sobre laje, aderido, espessura 2cm, acabamen to não reforçado</v>
          </cell>
          <cell r="C2370" t="str">
            <v>m²</v>
          </cell>
          <cell r="D2370">
            <v>28.46</v>
          </cell>
        </row>
        <row r="2371">
          <cell r="A2371" t="str">
            <v>87747</v>
          </cell>
          <cell r="B2371" t="str">
            <v>Contrapiso em argamassa traço 1:4 (cimento e areia), preparo manual, a plicado em áreas molhadas sobre laje, aderido, espessura 3cm, acabamen to não reforçado</v>
          </cell>
          <cell r="C2371" t="str">
            <v>m²</v>
          </cell>
          <cell r="D2371">
            <v>34.29</v>
          </cell>
        </row>
        <row r="2372">
          <cell r="A2372" t="str">
            <v>86943</v>
          </cell>
          <cell r="B2372" t="str">
            <v>Lavatório louça branca suspenso, 29,5 x 39cm ou equivalente, padrão popular, incluso sifão flexível em pvc, válvula e engate flexível 30cm em plástico e torneira cromada de mesa, padrão popular - fornecimento e instalação</v>
          </cell>
          <cell r="C2372" t="str">
            <v>un</v>
          </cell>
          <cell r="D2372">
            <v>149.58000000000001</v>
          </cell>
        </row>
        <row r="2373">
          <cell r="A2373" t="str">
            <v>87622</v>
          </cell>
          <cell r="B2373" t="str">
            <v>Contrapiso em argamassa traço 1:4 (cimento e areia), preparo manual, a plicado em áreas secas menores que 10m2 sobre laje, aderido, espessura 2cm, acabamento não reforçado</v>
          </cell>
          <cell r="C2373" t="str">
            <v>m²</v>
          </cell>
          <cell r="D2373">
            <v>22.54</v>
          </cell>
        </row>
        <row r="2374">
          <cell r="A2374" t="str">
            <v>87632</v>
          </cell>
          <cell r="B2374" t="str">
            <v>Contrapiso em argamassa traço 1:4 (cimento e areia), preparo manual, a plicado em áreas secas menores que 10m2 sobre laje, aderido, espessura 3cm, acabamento não reforçado</v>
          </cell>
          <cell r="C2374" t="str">
            <v>m²</v>
          </cell>
          <cell r="D2374">
            <v>28.37</v>
          </cell>
        </row>
        <row r="2375">
          <cell r="A2375" t="str">
            <v>87642</v>
          </cell>
          <cell r="B2375" t="str">
            <v>Contrapiso em argamassa traço 1:4 (cimento e areia), preparo manual, a plicado em áreas secas menores que 10m2 sobre laje, aderido, espessura 4cm, acabamento não reforçado</v>
          </cell>
          <cell r="C2375" t="str">
            <v>m²</v>
          </cell>
          <cell r="D2375">
            <v>33.090000000000003</v>
          </cell>
        </row>
        <row r="2376">
          <cell r="A2376" t="str">
            <v>87682</v>
          </cell>
          <cell r="B2376" t="str">
            <v>Contrapiso em argamassa traço 1:4 (cimento e areia), preparo manual, a plicado em áreas secas menores que 10m2 sobre laje, não aderido, espes sura 4cm, acabamento não reforçado</v>
          </cell>
          <cell r="C2376" t="str">
            <v>m²</v>
          </cell>
          <cell r="D2376">
            <v>27.81</v>
          </cell>
        </row>
        <row r="2377">
          <cell r="A2377" t="str">
            <v>87692</v>
          </cell>
          <cell r="B2377" t="str">
            <v>Contrapiso em argamassa traço 1:4 (cimento e areia), preparo manual, a plicado em áreas secas menores que 10m2 sobre laje, não aderido, espes sura 5cm, acabamento não reforçado</v>
          </cell>
          <cell r="C2377" t="str">
            <v>m²</v>
          </cell>
          <cell r="D2377">
            <v>32.21</v>
          </cell>
        </row>
        <row r="2378">
          <cell r="A2378" t="str">
            <v>87702</v>
          </cell>
          <cell r="B2378" t="str">
            <v>Contrapiso em argamassa traço 1:4 (cimento e areia), preparo manual, a plicado em áreas secas menores que 10m2 sobre laje, não aderido, espes sura 6cm, acabamento não reforçado</v>
          </cell>
          <cell r="C2378" t="str">
            <v>m²</v>
          </cell>
          <cell r="D2378">
            <v>34.85</v>
          </cell>
        </row>
        <row r="2379">
          <cell r="A2379" t="str">
            <v>87755</v>
          </cell>
          <cell r="B2379" t="str">
            <v>Contrapiso em argamassa traço 1:4 (cimento e areia), preparo mecânico com betoneira 400 l, aplicado em áreas molhadas sobre impermeabilizaçã o, espessura 3cm, acabamento não reforçado</v>
          </cell>
          <cell r="C2379" t="str">
            <v>m²</v>
          </cell>
          <cell r="D2379">
            <v>28.4</v>
          </cell>
        </row>
        <row r="2380">
          <cell r="A2380" t="str">
            <v>87765</v>
          </cell>
          <cell r="B2380" t="str">
            <v>Contrapiso em argamassa traço 1:4 (cimento e areia), preparo mecânico com betoneira 400 l, aplicado em áreas molhadas sobre impermeabilizaçã o, espessura 4cm, acabamento não reforçado</v>
          </cell>
          <cell r="C2380" t="str">
            <v>m²</v>
          </cell>
          <cell r="D2380">
            <v>32.47</v>
          </cell>
        </row>
        <row r="2381">
          <cell r="A2381" t="str">
            <v>87735</v>
          </cell>
          <cell r="B2381" t="str">
            <v>Contrapiso em argamassa traço 1:4 (cimento e areia), preparo mecânico com betoneira 400 l, aplicado em áreas molhadas sobre laje, aderido, e spessura 2cm, acabamento não reforçado</v>
          </cell>
          <cell r="C2381" t="str">
            <v>m²</v>
          </cell>
          <cell r="D2381">
            <v>26.42</v>
          </cell>
        </row>
        <row r="2382">
          <cell r="A2382" t="str">
            <v>87745</v>
          </cell>
          <cell r="B2382" t="str">
            <v>Contrapiso em argamassa traço 1:4 (cimento e areia), preparo mecânico com betoneira 400 l, aplicado em áreas molhadas sobre laje, aderido, e spessura 3cm, acabamento não reforçado</v>
          </cell>
          <cell r="C2382" t="str">
            <v>m²</v>
          </cell>
          <cell r="D2382">
            <v>31.45</v>
          </cell>
        </row>
        <row r="2383">
          <cell r="A2383" t="str">
            <v>87620</v>
          </cell>
          <cell r="B2383" t="str">
            <v>Contrapiso em argamassa traço 1:4 (cimento e areia), preparo mecânico com betoneira 400 l, aplicado em áreas secas menores que 10m2 sobre la je, aderido, espessura 2cm, acabamento não reforçado</v>
          </cell>
          <cell r="C2383" t="str">
            <v>m²</v>
          </cell>
          <cell r="D2383">
            <v>20.49</v>
          </cell>
        </row>
        <row r="2384">
          <cell r="A2384" t="str">
            <v>87630</v>
          </cell>
          <cell r="B2384" t="str">
            <v>Contrapiso em argamassa traço 1:4 (cimento e areia), preparo mecânico com betoneira 400 l, aplicado em áreas secas menores que 10m2 sobre la je, aderido, espessura 3cm, acabamento não reforçado</v>
          </cell>
          <cell r="C2384" t="str">
            <v>m²</v>
          </cell>
          <cell r="D2384">
            <v>25.53</v>
          </cell>
        </row>
        <row r="2385">
          <cell r="A2385" t="str">
            <v>87640</v>
          </cell>
          <cell r="B2385" t="str">
            <v>Contrapiso em argamassa traço 1:4 (cimento e areia), preparo mecânico com betoneira 400 l, aplicado em áreas secas menores que 10m2 sobre la je, aderido, espessura 4cm, acabamento não reforçado</v>
          </cell>
          <cell r="C2385" t="str">
            <v>m²</v>
          </cell>
          <cell r="D2385">
            <v>29.6</v>
          </cell>
        </row>
        <row r="2386">
          <cell r="A2386" t="str">
            <v>87680</v>
          </cell>
          <cell r="B2386" t="str">
            <v>Contrapiso em argamassa traço 1:4 (cimento e areia), preparo mecânico com betoneira 400 l, aplicado em áreas secas menores que 10m2 sobre la je, não aderido, espessura 4cm, acabamento não reforçado</v>
          </cell>
          <cell r="C2386" t="str">
            <v>m²</v>
          </cell>
          <cell r="D2386">
            <v>24.33</v>
          </cell>
        </row>
        <row r="2387">
          <cell r="A2387" t="str">
            <v>87690</v>
          </cell>
          <cell r="B2387" t="str">
            <v>Contrapiso em argamassa traço 1:4 (cimento e areia), preparo mecânico com betoneira 400 l, aplicado em áreas secas menores que 10m2 sobre la je, não aderido, espessura 5cm, acabamento não reforçado</v>
          </cell>
          <cell r="C2387" t="str">
            <v>m²</v>
          </cell>
          <cell r="D2387">
            <v>28.21</v>
          </cell>
        </row>
        <row r="2388">
          <cell r="A2388" t="str">
            <v>87700</v>
          </cell>
          <cell r="B2388" t="str">
            <v>Contrapiso em argamassa traço 1:4 (cimento e areia), preparo mecânico com betoneira 400 l, aplicado em áreas secas menores que 10m2 sobre la je, não aderido, espessura 6cm, acabamento não reforçado</v>
          </cell>
          <cell r="C2388" t="str">
            <v>m²</v>
          </cell>
          <cell r="D2388">
            <v>30.5</v>
          </cell>
        </row>
        <row r="2389">
          <cell r="A2389" t="str">
            <v>87529</v>
          </cell>
          <cell r="B2389" t="str">
            <v>Massa única, para recebimento de pintura, em argamassa traço 1:2:8, pr eparo mecânico com betoneira 400l, aplicada manualmente em faces inter nas de paredes de ambientes com área menor que 10m2, espessura de 20mm , com execução de taliscas</v>
          </cell>
          <cell r="C2389" t="str">
            <v>m²</v>
          </cell>
          <cell r="D2389">
            <v>20.75</v>
          </cell>
        </row>
        <row r="2390">
          <cell r="A2390" t="str">
            <v>88275</v>
          </cell>
          <cell r="B2390" t="str">
            <v>Mecãnico de equipamentos pesados com encargos complementares</v>
          </cell>
          <cell r="C2390" t="str">
            <v>h</v>
          </cell>
          <cell r="D2390">
            <v>15.65</v>
          </cell>
        </row>
        <row r="2391">
          <cell r="A2391" t="str">
            <v>88404</v>
          </cell>
          <cell r="B2391" t="str">
            <v>Misturador de argamassa, eixo horizontal, capacidade de mistura 160kg, motor elétrico potência 3 cv - chi diurno</v>
          </cell>
          <cell r="C2391" t="str">
            <v>chi</v>
          </cell>
          <cell r="D2391">
            <v>0.66</v>
          </cell>
        </row>
        <row r="2392">
          <cell r="A2392" t="str">
            <v>88399</v>
          </cell>
          <cell r="B2392" t="str">
            <v>Misturador de argamassa, eixo horizontal, capacidade de mistura 160kg, motor elétrico potência 3 cv - chp diurno</v>
          </cell>
          <cell r="C2392" t="str">
            <v>chp</v>
          </cell>
          <cell r="D2392">
            <v>2.0099999999999998</v>
          </cell>
        </row>
        <row r="2393">
          <cell r="A2393" t="str">
            <v>88400</v>
          </cell>
          <cell r="B2393" t="str">
            <v>Misturador de argamassa, eixo horizontal, capacidade de mistura 160kg, motor elétrico potência 3 cv - depreciação</v>
          </cell>
          <cell r="C2393" t="str">
            <v>h</v>
          </cell>
          <cell r="D2393">
            <v>0.53</v>
          </cell>
        </row>
        <row r="2394">
          <cell r="A2394" t="str">
            <v>88401</v>
          </cell>
          <cell r="B2394" t="str">
            <v>Misturador de argamassa, eixo horizontal, capacidade de mistura 160kg, motor elétrico potência 3 cv - juros</v>
          </cell>
          <cell r="C2394" t="str">
            <v>h</v>
          </cell>
          <cell r="D2394">
            <v>0.12</v>
          </cell>
        </row>
        <row r="2395">
          <cell r="A2395" t="str">
            <v>88402</v>
          </cell>
          <cell r="B2395" t="str">
            <v>Misturador de argamassa, eixo horizontal, capacidade de mistura 160kg, motor elétrico potência 3 cv - manutenção</v>
          </cell>
          <cell r="C2395" t="str">
            <v>h</v>
          </cell>
          <cell r="D2395">
            <v>0.44</v>
          </cell>
        </row>
        <row r="2396">
          <cell r="A2396" t="str">
            <v>88403</v>
          </cell>
          <cell r="B2396" t="str">
            <v>Misturador de argamassa, eixo horizontal, capacidade de mistura 160kg, motor elétrico potência 3 cv - materiais na operação</v>
          </cell>
          <cell r="C2396" t="str">
            <v>h</v>
          </cell>
          <cell r="D2396">
            <v>0.9</v>
          </cell>
        </row>
        <row r="2397">
          <cell r="A2397" t="str">
            <v>88392</v>
          </cell>
          <cell r="B2397" t="str">
            <v>Misturador de argamassa, eixo horizontal, capacidade de mistura 300kg, motor elétrico potência 5 cv - chi diurno</v>
          </cell>
          <cell r="C2397" t="str">
            <v>chi</v>
          </cell>
          <cell r="D2397">
            <v>0.7</v>
          </cell>
        </row>
        <row r="2398">
          <cell r="A2398" t="str">
            <v>88386</v>
          </cell>
          <cell r="B2398" t="str">
            <v>Misturador de argamassa, eixo horizontal, capacidade de mistura 300kg, motor elétrico potência 5 cv - chp diurno</v>
          </cell>
          <cell r="C2398" t="str">
            <v>chp</v>
          </cell>
          <cell r="D2398">
            <v>2.67</v>
          </cell>
        </row>
        <row r="2399">
          <cell r="A2399" t="str">
            <v>88387</v>
          </cell>
          <cell r="B2399" t="str">
            <v>Misturador de argamassa, eixo horizontal, capacidade de mistura 300kg, motor elétrico potência 5 cv - depreciação</v>
          </cell>
          <cell r="C2399" t="str">
            <v>h</v>
          </cell>
          <cell r="D2399">
            <v>0.56999999999999995</v>
          </cell>
        </row>
        <row r="2400">
          <cell r="A2400" t="str">
            <v>88389</v>
          </cell>
          <cell r="B2400" t="str">
            <v>Misturador de argamassa, eixo horizontal, capacidade de mistura 300kg, motor elétrico potência 5 cv - juros</v>
          </cell>
          <cell r="C2400" t="str">
            <v>h</v>
          </cell>
          <cell r="D2400">
            <v>0.13</v>
          </cell>
        </row>
        <row r="2401">
          <cell r="A2401" t="str">
            <v>88390</v>
          </cell>
          <cell r="B2401" t="str">
            <v>Misturador de argamassa, eixo horizontal, capacidade de mistura 300kg, motor elétrico potência 5 cv - manutenção</v>
          </cell>
          <cell r="C2401" t="str">
            <v>h</v>
          </cell>
          <cell r="D2401">
            <v>0.47</v>
          </cell>
        </row>
        <row r="2402">
          <cell r="A2402" t="str">
            <v>88391</v>
          </cell>
          <cell r="B2402" t="str">
            <v>Misturador de argamassa, eixo horizontal, capacidade de mistura 300kg, motor elétrico potência 5 cv - materiais na operação</v>
          </cell>
          <cell r="C2402" t="str">
            <v>h</v>
          </cell>
          <cell r="D2402">
            <v>1.5</v>
          </cell>
        </row>
        <row r="2403">
          <cell r="A2403" t="str">
            <v>88238</v>
          </cell>
          <cell r="B2403" t="str">
            <v>Ajudante de armador com encargos complementares</v>
          </cell>
          <cell r="C2403" t="str">
            <v>h</v>
          </cell>
          <cell r="D2403">
            <v>11.49</v>
          </cell>
        </row>
        <row r="2404">
          <cell r="A2404" t="str">
            <v>88239</v>
          </cell>
          <cell r="B2404" t="str">
            <v>Ajudante de carpinteiro com encargos complementares</v>
          </cell>
          <cell r="C2404" t="str">
            <v>h</v>
          </cell>
          <cell r="D2404">
            <v>11.49</v>
          </cell>
        </row>
        <row r="2405">
          <cell r="A2405" t="str">
            <v>88240</v>
          </cell>
          <cell r="B2405" t="str">
            <v>Ajudante de estrutura metálica com encargos complementares</v>
          </cell>
          <cell r="C2405" t="str">
            <v>h</v>
          </cell>
          <cell r="D2405">
            <v>7.94</v>
          </cell>
        </row>
        <row r="2406">
          <cell r="A2406" t="str">
            <v>88241</v>
          </cell>
          <cell r="B2406" t="str">
            <v>Ajudante de operação em geral com encargos complementares</v>
          </cell>
          <cell r="C2406" t="str">
            <v>h</v>
          </cell>
          <cell r="D2406">
            <v>12.17</v>
          </cell>
        </row>
        <row r="2407">
          <cell r="A2407" t="str">
            <v>88242</v>
          </cell>
          <cell r="B2407" t="str">
            <v>Ajudante de pedreiro com encargos complementares</v>
          </cell>
          <cell r="C2407" t="str">
            <v>h</v>
          </cell>
          <cell r="D2407">
            <v>11.26</v>
          </cell>
        </row>
        <row r="2408">
          <cell r="A2408" t="str">
            <v>88243</v>
          </cell>
          <cell r="B2408" t="str">
            <v>Ajudante especializado com encargos complementares</v>
          </cell>
          <cell r="C2408" t="str">
            <v>h</v>
          </cell>
          <cell r="D2408">
            <v>12.17</v>
          </cell>
        </row>
        <row r="2409">
          <cell r="A2409" t="str">
            <v>87525</v>
          </cell>
          <cell r="B2409" t="str">
            <v>Alvenaria de vedação de blocos cerâmicos furados na horizontal de 14x9 x19cm (espessura 14cm) de paredes com área líquida maior ou igual a 6m ² com vãos e argamassa de assentamento com preparo em betoneira</v>
          </cell>
          <cell r="C2409" t="str">
            <v>m²</v>
          </cell>
          <cell r="D2409">
            <v>94.87</v>
          </cell>
        </row>
        <row r="2410">
          <cell r="A2410" t="str">
            <v>87526</v>
          </cell>
          <cell r="B2410" t="str">
            <v>Alvenaria de vedação de blocos cerâmicos furados na horizontal de 14x9 x19cm (espessura 14cm) de paredes com área líquida maior ou igual a 6m ² com vãos e argamassa de assentamento com preparo manual</v>
          </cell>
          <cell r="C2410" t="str">
            <v>m²</v>
          </cell>
          <cell r="D2410">
            <v>95.76</v>
          </cell>
        </row>
        <row r="2411">
          <cell r="A2411" t="str">
            <v>87509</v>
          </cell>
          <cell r="B2411" t="str">
            <v>Alvenaria de vedação de blocos cerâmicos furados na horizontal de 14x9 x19cm (espessura 14cm) de paredes com área líquida maior ou igual a 6m ² sem vãos e argamassa de assentamento com preparo em betoneira</v>
          </cell>
          <cell r="C2411" t="str">
            <v>m²</v>
          </cell>
          <cell r="D2411">
            <v>91</v>
          </cell>
        </row>
        <row r="2412">
          <cell r="A2412" t="str">
            <v>73564</v>
          </cell>
          <cell r="B2412" t="str">
            <v>Corte remocao do pavimento apicoamento laje formas e concretagem ber- cos fck=25mpa-24h utilizando grauth</v>
          </cell>
          <cell r="C2412" t="str">
            <v>m</v>
          </cell>
          <cell r="D2412">
            <v>259.49</v>
          </cell>
        </row>
        <row r="2413">
          <cell r="A2413" t="str">
            <v>86935</v>
          </cell>
          <cell r="B2413" t="str">
            <v xml:space="preserve">Cuba de embutir de aço inoxidável média, incluso válvula tipo american a em metal cromado e sifão flexível em pvc - fornecimento e instalação </v>
          </cell>
          <cell r="C2413" t="str">
            <v>un</v>
          </cell>
          <cell r="D2413">
            <v>194.54</v>
          </cell>
        </row>
        <row r="2414">
          <cell r="A2414" t="str">
            <v>86901</v>
          </cell>
          <cell r="B2414" t="str">
            <v>Cuba de embutir oval em louça branca, 35 x 50cm ou equivalente - forne cimento e instalação</v>
          </cell>
          <cell r="C2414" t="str">
            <v>un</v>
          </cell>
          <cell r="D2414">
            <v>112.01</v>
          </cell>
        </row>
        <row r="2415">
          <cell r="A2415" t="str">
            <v>88597</v>
          </cell>
          <cell r="B2415" t="str">
            <v>Desenhista detalhista com encargos complementares agrupador</v>
          </cell>
          <cell r="C2415" t="str">
            <v>h</v>
          </cell>
          <cell r="D2415">
            <v>20.96</v>
          </cell>
        </row>
        <row r="2416">
          <cell r="A2416" t="str">
            <v>88548</v>
          </cell>
          <cell r="B2416" t="str">
            <v>Dragagem (c/ escavadeira drag line de arraste 140hp)</v>
          </cell>
          <cell r="C2416" t="str">
            <v>m³</v>
          </cell>
          <cell r="D2416">
            <v>33.590000000000003</v>
          </cell>
        </row>
        <row r="2417">
          <cell r="A2417" t="str">
            <v>88264</v>
          </cell>
          <cell r="B2417" t="str">
            <v>Eletricista com encargos complementares</v>
          </cell>
          <cell r="C2417" t="str">
            <v>h</v>
          </cell>
          <cell r="D2417">
            <v>14.16</v>
          </cell>
        </row>
        <row r="2418">
          <cell r="A2418" t="str">
            <v>88265</v>
          </cell>
          <cell r="B2418" t="str">
            <v>Eletricista industrial com encargos complementares</v>
          </cell>
          <cell r="C2418" t="str">
            <v>h</v>
          </cell>
          <cell r="D2418">
            <v>17.100000000000001</v>
          </cell>
        </row>
        <row r="2419">
          <cell r="A2419" t="str">
            <v>88266</v>
          </cell>
          <cell r="B2419" t="str">
            <v>Eletrotécnico com encargos complementares</v>
          </cell>
          <cell r="C2419" t="str">
            <v>h</v>
          </cell>
          <cell r="D2419">
            <v>19.61</v>
          </cell>
        </row>
        <row r="2420">
          <cell r="A2420" t="str">
            <v>87795</v>
          </cell>
          <cell r="B2420" t="str">
            <v>Emboço ou massa única em argamassa industrializada, preparo mecânico e aplicação com equipamento de mistura e projeção de 1,5 m3/h de argama ssa em panos cegos de fachada (sem presença de vãos), espessura de 25 mm</v>
          </cell>
          <cell r="C2420" t="str">
            <v>m²</v>
          </cell>
          <cell r="D2420">
            <v>47.21</v>
          </cell>
        </row>
        <row r="2421">
          <cell r="A2421" t="str">
            <v>87800</v>
          </cell>
          <cell r="B2421" t="str">
            <v>Emboço ou massa única em argamassa industrializada, preparo mecânico e aplicação com equipamento de mistura e projeção de 1,5 m3/h de argama ssa em panos cegos de fachada (sem presença de vãos), espessura de 35 mm</v>
          </cell>
          <cell r="C2421" t="str">
            <v>m²</v>
          </cell>
          <cell r="D2421">
            <v>62.41</v>
          </cell>
        </row>
        <row r="2422">
          <cell r="A2422" t="str">
            <v>87804</v>
          </cell>
          <cell r="B2422" t="str">
            <v>Emboço ou massa única em argamassa industrializada, preparo mecânico e aplicação com equipamento de mistura e projeção de 1,5 m3/h de argama ssa em panos cegos de fachada (sem presença de vãos), espessura de 45 mm</v>
          </cell>
          <cell r="C2422" t="str">
            <v>m²</v>
          </cell>
          <cell r="D2422">
            <v>77.61</v>
          </cell>
        </row>
        <row r="2423">
          <cell r="A2423" t="str">
            <v>87808</v>
          </cell>
          <cell r="B2423" t="str">
            <v>Emboço ou massa única em argamassa industrializada, preparo mecânico e aplicação com equipamento de mistura e projeção de 1,5 m3/h de argama ssa em panos cegos de fachada (sem presença de vãos), espessura maior ou igual a 50 mm</v>
          </cell>
          <cell r="C2423" t="str">
            <v>m²</v>
          </cell>
          <cell r="D2423">
            <v>84.95</v>
          </cell>
        </row>
        <row r="2424">
          <cell r="A2424" t="str">
            <v>87778</v>
          </cell>
          <cell r="B2424" t="str">
            <v>Emboço ou massa única em argamassa industrializada, preparo mecânico e aplicação com equipamento de mistura e projeção de 1,5 m3/h de argama ssa em panos de fachada com presença de vãos, espessura de 25 mm</v>
          </cell>
          <cell r="C2424" t="str">
            <v>m²</v>
          </cell>
          <cell r="D2424">
            <v>59.44</v>
          </cell>
        </row>
        <row r="2425">
          <cell r="A2425" t="str">
            <v>87783</v>
          </cell>
          <cell r="B2425" t="str">
            <v>Emboço ou massa única em argamassa industrializada, preparo mecânico e aplicação com equipamento de mistura e projeção de 1,5 m3/h de argama ssa em panos de fachada com presença de vãos, espessura de 35 mm</v>
          </cell>
          <cell r="C2425" t="str">
            <v>m²</v>
          </cell>
          <cell r="D2425">
            <v>75.56</v>
          </cell>
        </row>
        <row r="2426">
          <cell r="A2426" t="str">
            <v>87787</v>
          </cell>
          <cell r="B2426" t="str">
            <v>Emboço ou massa única em argamassa industrializada, preparo mecânico e aplicação com equipamento de mistura e projeção de 1,5 m3/h de argama ssa em panos de fachada com presença de vãos, espessura de 45 mm</v>
          </cell>
          <cell r="C2426" t="str">
            <v>m²</v>
          </cell>
          <cell r="D2426">
            <v>91.69</v>
          </cell>
        </row>
        <row r="2427">
          <cell r="A2427" t="str">
            <v>87791</v>
          </cell>
          <cell r="B2427" t="str">
            <v>Emboço ou massa única em argamassa industrializada, preparo mecânico e aplicação com equipamento de mistura e projeção de 1,5 m3/h de argama ssa em panos de fachada com presença de vãos, espessura maior ou igual a 50 mm</v>
          </cell>
          <cell r="C2427" t="str">
            <v>m²</v>
          </cell>
          <cell r="D2427">
            <v>106.31</v>
          </cell>
        </row>
        <row r="2428">
          <cell r="A2428" t="str">
            <v>87812</v>
          </cell>
          <cell r="B2428" t="str">
            <v>Emboço ou massa única em argamassa industrializada, preparo mecânico e aplicação com equipamento de mistura e projeção de 1,5 m3/h de argama ssa em superfícies externas da sacada, espessura de 25 mm, sem uso de tela metálica de reforço contra fissuração.</v>
          </cell>
          <cell r="C2428" t="str">
            <v>m²</v>
          </cell>
          <cell r="D2428">
            <v>74.510000000000005</v>
          </cell>
        </row>
        <row r="2429">
          <cell r="A2429" t="str">
            <v>87816</v>
          </cell>
          <cell r="B2429" t="str">
            <v>Emboço ou massa única em argamassa industrializada, preparo mecânico e aplicação com equipamento de mistura e projeção de 1,5 m3/h de argama ssa em superfícies externas da sacada, espessura de 35 mm, sem uso de tela metálica de reforço contra fissuração.</v>
          </cell>
          <cell r="C2429" t="str">
            <v>m²</v>
          </cell>
          <cell r="D2429">
            <v>89.71</v>
          </cell>
        </row>
        <row r="2430">
          <cell r="A2430" t="str">
            <v>87820</v>
          </cell>
          <cell r="B2430" t="str">
            <v>Emboço ou massa única em argamassa industrializada, preparo mecânico e aplicação com equipamento de mistura e projeção de 1,5 m3/h de argama ssa em superfícies externas da sacada, espessura de 45 mm, sem uso de tela metálica de reforço contra fissuração.</v>
          </cell>
          <cell r="C2430" t="str">
            <v>m²</v>
          </cell>
          <cell r="D2430">
            <v>104.91</v>
          </cell>
        </row>
        <row r="2431">
          <cell r="A2431" t="str">
            <v>87824</v>
          </cell>
          <cell r="B2431" t="str">
            <v>Emboço ou massa única em argamassa industrializada, preparo mecânico e aplicação com equipamento de mistura e projeção de 1,5 m3/h de argama ssa em superfícies externas da sacada, espessura maior ou igual a 50 m m, sem uso de tela metálica de reforço contr</v>
          </cell>
          <cell r="C2431" t="str">
            <v>m²</v>
          </cell>
          <cell r="D2431">
            <v>132.65</v>
          </cell>
        </row>
        <row r="2432">
          <cell r="A2432" t="str">
            <v>87828</v>
          </cell>
          <cell r="B2432" t="str">
            <v>Emboço ou massa única em argamassa industrializada, preparo mecânico e aplicação com equipamento de mistura e projeção de 1,5 m3/h de argama ssa nas paredes internas da sacada, espessura de 25 mm, sem uso de tel a metálica de reforço contra fissuração</v>
          </cell>
          <cell r="C2432" t="str">
            <v>m²</v>
          </cell>
          <cell r="D2432">
            <v>71.72</v>
          </cell>
        </row>
        <row r="2433">
          <cell r="A2433" t="str">
            <v>87832</v>
          </cell>
          <cell r="B2433" t="str">
            <v>Emboço ou massa única em argamassa industrializada, preparo mecânico e aplicação com equipamento de mistura e projeção de 1,5 m3/h de argama ssa nas paredes internas da sacada, espessura de 35 mm, sem uso de tel a metálica de reforço contra fissuração</v>
          </cell>
          <cell r="C2433" t="str">
            <v>m²</v>
          </cell>
          <cell r="D2433">
            <v>89.82</v>
          </cell>
        </row>
        <row r="2434">
          <cell r="A2434" t="str">
            <v>87794</v>
          </cell>
          <cell r="B2434" t="str">
            <v>Emboço ou massa única em argamassa traço 1:2:8, preparo manual, aplica da manualmente em panos cegos de fachada (sem presença de vãos), espes sura de 25 mm</v>
          </cell>
          <cell r="C2434" t="str">
            <v>m²</v>
          </cell>
          <cell r="D2434">
            <v>23.42</v>
          </cell>
        </row>
        <row r="2435">
          <cell r="A2435" t="str">
            <v>88398</v>
          </cell>
          <cell r="B2435" t="str">
            <v>Misturador de argamassa, eixo horizontal, capacidade de mistura 600kg, motor elétrico potência 7,5 cv - chi diurno</v>
          </cell>
          <cell r="C2435" t="str">
            <v>chi</v>
          </cell>
          <cell r="D2435">
            <v>0.83</v>
          </cell>
        </row>
        <row r="2436">
          <cell r="A2436" t="str">
            <v>88393</v>
          </cell>
          <cell r="B2436" t="str">
            <v>Misturador de argamassa, eixo horizontal, capacidade de mistura 600kg, motor elétrico potência 7,5 cv - chp diurno</v>
          </cell>
          <cell r="C2436" t="str">
            <v>chp</v>
          </cell>
          <cell r="D2436">
            <v>3.65</v>
          </cell>
        </row>
        <row r="2437">
          <cell r="A2437" t="str">
            <v>88394</v>
          </cell>
          <cell r="B2437" t="str">
            <v>Misturador de argamassa, eixo horizontal, capacidade de mistura 600kg, motor elétrico potência 7,5 cv - depreciação</v>
          </cell>
          <cell r="C2437" t="str">
            <v>h</v>
          </cell>
          <cell r="D2437">
            <v>0.67</v>
          </cell>
        </row>
        <row r="2438">
          <cell r="A2438" t="str">
            <v>88395</v>
          </cell>
          <cell r="B2438" t="str">
            <v>Misturador de argamassa, eixo horizontal, capacidade de mistura 600kg, motor elétrico potência 7,5 cv - juros</v>
          </cell>
          <cell r="C2438" t="str">
            <v>h</v>
          </cell>
          <cell r="D2438">
            <v>0.15</v>
          </cell>
        </row>
        <row r="2439">
          <cell r="A2439" t="str">
            <v>88396</v>
          </cell>
          <cell r="B2439" t="str">
            <v>Misturador de argamassa, eixo horizontal, capacidade de mistura 600kg, motor elétrico potência 7,5 cv - manutenção</v>
          </cell>
          <cell r="C2439" t="str">
            <v>h</v>
          </cell>
          <cell r="D2439">
            <v>0.56000000000000005</v>
          </cell>
        </row>
        <row r="2440">
          <cell r="A2440" t="str">
            <v>88397</v>
          </cell>
          <cell r="B2440" t="str">
            <v>Misturador de argamassa, eixo horizontal, capacidade de mistura 600kg, motor elétrico potência 7,5 cv - materiais na operação</v>
          </cell>
          <cell r="C2440" t="str">
            <v>h</v>
          </cell>
          <cell r="D2440">
            <v>2.2400000000000002</v>
          </cell>
        </row>
        <row r="2441">
          <cell r="A2441" t="str">
            <v>88277</v>
          </cell>
          <cell r="B2441" t="str">
            <v>Montador (tubo aço/equipamentos) com encargos complementares</v>
          </cell>
          <cell r="C2441" t="str">
            <v>h</v>
          </cell>
          <cell r="D2441">
            <v>18.12</v>
          </cell>
        </row>
        <row r="2442">
          <cell r="A2442" t="str">
            <v>88276</v>
          </cell>
          <cell r="B2442" t="str">
            <v>Montador com encargos complementares</v>
          </cell>
          <cell r="C2442" t="str">
            <v>h</v>
          </cell>
          <cell r="D2442">
            <v>18.12</v>
          </cell>
        </row>
        <row r="2443">
          <cell r="A2443" t="str">
            <v>88278</v>
          </cell>
          <cell r="B2443" t="str">
            <v>Montador de estrutura metálica com encargos complementares</v>
          </cell>
          <cell r="C2443" t="str">
            <v>h</v>
          </cell>
          <cell r="D2443">
            <v>10.23</v>
          </cell>
        </row>
        <row r="2444">
          <cell r="A2444" t="str">
            <v>88279</v>
          </cell>
          <cell r="B2444" t="str">
            <v>Montador eletromecãnico com encargos complementares</v>
          </cell>
          <cell r="C2444" t="str">
            <v>h</v>
          </cell>
          <cell r="D2444">
            <v>17.88</v>
          </cell>
        </row>
        <row r="2445">
          <cell r="A2445" t="str">
            <v>88281</v>
          </cell>
          <cell r="B2445" t="str">
            <v>Motorista de basculante com encargos complementares</v>
          </cell>
          <cell r="C2445" t="str">
            <v>h</v>
          </cell>
          <cell r="D2445">
            <v>17.190000000000001</v>
          </cell>
        </row>
        <row r="2446">
          <cell r="A2446" t="str">
            <v>88282</v>
          </cell>
          <cell r="B2446" t="str">
            <v>Motorista de caminhão com encargos complementares</v>
          </cell>
          <cell r="C2446" t="str">
            <v>h</v>
          </cell>
          <cell r="D2446">
            <v>17.190000000000001</v>
          </cell>
        </row>
        <row r="2447">
          <cell r="A2447" t="str">
            <v>88283</v>
          </cell>
          <cell r="B2447" t="str">
            <v>Motorista de caminhão e carreta com encargos complementares</v>
          </cell>
          <cell r="C2447" t="str">
            <v>h</v>
          </cell>
          <cell r="D2447">
            <v>17.2</v>
          </cell>
        </row>
        <row r="2448">
          <cell r="A2448" t="str">
            <v>88285</v>
          </cell>
          <cell r="B2448" t="str">
            <v>Motorista de veículo pesado com encargos complementares</v>
          </cell>
          <cell r="C2448" t="str">
            <v>h</v>
          </cell>
          <cell r="D2448">
            <v>17.2</v>
          </cell>
        </row>
        <row r="2449">
          <cell r="A2449" t="str">
            <v>88284</v>
          </cell>
          <cell r="B2449" t="str">
            <v>Motorista de veiículo leve com encargos complementares</v>
          </cell>
          <cell r="C2449" t="str">
            <v>h</v>
          </cell>
          <cell r="D2449">
            <v>16.09</v>
          </cell>
        </row>
        <row r="2450">
          <cell r="A2450" t="str">
            <v>88286</v>
          </cell>
          <cell r="B2450" t="str">
            <v>Motorista operador de munck com encargos complementares</v>
          </cell>
          <cell r="C2450" t="str">
            <v>h</v>
          </cell>
          <cell r="D2450">
            <v>18.57</v>
          </cell>
        </row>
        <row r="2451">
          <cell r="A2451" t="str">
            <v>88288</v>
          </cell>
          <cell r="B2451" t="str">
            <v>Nivelador com encargos complementares</v>
          </cell>
          <cell r="C2451" t="str">
            <v>h</v>
          </cell>
          <cell r="D2451">
            <v>16.98</v>
          </cell>
        </row>
        <row r="2452">
          <cell r="A2452" t="str">
            <v>88290</v>
          </cell>
          <cell r="B2452" t="str">
            <v>Operador de acabadora com encargos complementares</v>
          </cell>
          <cell r="C2452" t="str">
            <v>h</v>
          </cell>
          <cell r="D2452">
            <v>18.02</v>
          </cell>
        </row>
        <row r="2453">
          <cell r="A2453" t="str">
            <v>88291</v>
          </cell>
          <cell r="B2453" t="str">
            <v>Operador de betoneira (caminhão) com encargos complementares</v>
          </cell>
          <cell r="C2453" t="str">
            <v>h</v>
          </cell>
          <cell r="D2453">
            <v>18.850000000000001</v>
          </cell>
        </row>
        <row r="2454">
          <cell r="A2454" t="str">
            <v>88377</v>
          </cell>
          <cell r="B2454" t="str">
            <v>Operador de betoneira estacionária/misturador com encargos complementares</v>
          </cell>
          <cell r="C2454" t="str">
            <v>h</v>
          </cell>
          <cell r="D2454">
            <v>11.81</v>
          </cell>
        </row>
        <row r="2455">
          <cell r="A2455" t="str">
            <v>88292</v>
          </cell>
          <cell r="B2455" t="str">
            <v>Operador de compressor ou compressorista com encargos complementares</v>
          </cell>
          <cell r="C2455" t="str">
            <v>h</v>
          </cell>
          <cell r="D2455">
            <v>9.8800000000000008</v>
          </cell>
        </row>
        <row r="2456">
          <cell r="A2456" t="str">
            <v>88293</v>
          </cell>
          <cell r="B2456" t="str">
            <v>Operador de demarcadora de faixas com encargos complementares</v>
          </cell>
          <cell r="C2456" t="str">
            <v>h</v>
          </cell>
          <cell r="D2456">
            <v>19.420000000000002</v>
          </cell>
        </row>
        <row r="2457">
          <cell r="A2457" t="str">
            <v>88294</v>
          </cell>
          <cell r="B2457" t="str">
            <v>Operador de escavadeira com encargos complementares</v>
          </cell>
          <cell r="C2457" t="str">
            <v>h</v>
          </cell>
          <cell r="D2457">
            <v>20.64</v>
          </cell>
        </row>
        <row r="2458">
          <cell r="A2458" t="str">
            <v>88295</v>
          </cell>
          <cell r="B2458" t="str">
            <v>Operador de guincho com encargos complementares</v>
          </cell>
          <cell r="C2458" t="str">
            <v>h</v>
          </cell>
          <cell r="D2458">
            <v>9.39</v>
          </cell>
        </row>
        <row r="2459">
          <cell r="A2459" t="str">
            <v>88296</v>
          </cell>
          <cell r="B2459" t="str">
            <v>Operador de guindaste com encargos complementares</v>
          </cell>
          <cell r="C2459" t="str">
            <v>h</v>
          </cell>
          <cell r="D2459">
            <v>23.36</v>
          </cell>
        </row>
        <row r="2460">
          <cell r="A2460" t="str">
            <v>88297</v>
          </cell>
          <cell r="B2460" t="str">
            <v>Operador de máquinas e equipamentos com encargos complementares</v>
          </cell>
          <cell r="C2460" t="str">
            <v>h</v>
          </cell>
          <cell r="D2460">
            <v>17.87</v>
          </cell>
        </row>
        <row r="2461">
          <cell r="A2461" t="str">
            <v>88298</v>
          </cell>
          <cell r="B2461" t="str">
            <v>Operador de martelete ou marteleteiro com encargos complementares</v>
          </cell>
          <cell r="C2461" t="str">
            <v>h</v>
          </cell>
          <cell r="D2461">
            <v>9.42</v>
          </cell>
        </row>
        <row r="2462">
          <cell r="A2462" t="str">
            <v>88299</v>
          </cell>
          <cell r="B2462" t="str">
            <v>Operador de moto-escreiper com encargos complementares</v>
          </cell>
          <cell r="C2462" t="str">
            <v>h</v>
          </cell>
          <cell r="D2462">
            <v>26</v>
          </cell>
        </row>
        <row r="2463">
          <cell r="A2463" t="str">
            <v>88300</v>
          </cell>
          <cell r="B2463" t="str">
            <v>Operador de motoniveladora com encargos complementares</v>
          </cell>
          <cell r="C2463" t="str">
            <v>h</v>
          </cell>
          <cell r="D2463">
            <v>26</v>
          </cell>
        </row>
        <row r="2464">
          <cell r="A2464" t="str">
            <v>88301</v>
          </cell>
          <cell r="B2464" t="str">
            <v>Operador de pá carregadeira com encargos complementares</v>
          </cell>
          <cell r="C2464" t="str">
            <v>h</v>
          </cell>
          <cell r="D2464">
            <v>19.600000000000001</v>
          </cell>
        </row>
        <row r="2465">
          <cell r="A2465" t="str">
            <v>88302</v>
          </cell>
          <cell r="B2465" t="str">
            <v>Operador de pavimentadora com encargos complementares</v>
          </cell>
          <cell r="C2465" t="str">
            <v>h</v>
          </cell>
          <cell r="D2465">
            <v>19.420000000000002</v>
          </cell>
        </row>
        <row r="2466">
          <cell r="A2466" t="str">
            <v>88303</v>
          </cell>
          <cell r="B2466" t="str">
            <v>Operador de rolo compactador com encargos complementares</v>
          </cell>
          <cell r="C2466" t="str">
            <v>h</v>
          </cell>
          <cell r="D2466">
            <v>17.38</v>
          </cell>
        </row>
        <row r="2467">
          <cell r="A2467" t="str">
            <v>88304</v>
          </cell>
          <cell r="B2467" t="str">
            <v>Operador de usina de asfalto, de solos ou de concreto com encargos com plementares</v>
          </cell>
          <cell r="C2467" t="str">
            <v>h</v>
          </cell>
          <cell r="D2467">
            <v>18.02</v>
          </cell>
        </row>
        <row r="2468">
          <cell r="A2468" t="str">
            <v>88306</v>
          </cell>
          <cell r="B2468" t="str">
            <v>Operador jato de areia ou jatista com encargos complementares</v>
          </cell>
          <cell r="C2468" t="str">
            <v>h</v>
          </cell>
          <cell r="D2468">
            <v>9.82</v>
          </cell>
        </row>
        <row r="2469">
          <cell r="A2469" t="str">
            <v>88307</v>
          </cell>
          <cell r="B2469" t="str">
            <v>Operador para bate estacas com encargos complementares</v>
          </cell>
          <cell r="C2469" t="str">
            <v>h</v>
          </cell>
          <cell r="D2469">
            <v>10.97</v>
          </cell>
        </row>
        <row r="2470">
          <cell r="A2470" t="str">
            <v>88308</v>
          </cell>
          <cell r="B2470" t="str">
            <v>Pastilheiro com encargos complementares</v>
          </cell>
          <cell r="C2470" t="str">
            <v>h</v>
          </cell>
          <cell r="D2470">
            <v>16.05</v>
          </cell>
        </row>
        <row r="2471">
          <cell r="A2471" t="str">
            <v>88309</v>
          </cell>
          <cell r="B2471" t="str">
            <v>Pedreiro com encargos complementares</v>
          </cell>
          <cell r="C2471" t="str">
            <v>h</v>
          </cell>
          <cell r="D2471">
            <v>13.98</v>
          </cell>
        </row>
        <row r="2472">
          <cell r="A2472" t="str">
            <v>88310</v>
          </cell>
          <cell r="B2472" t="str">
            <v>Pintor com encargos complementares</v>
          </cell>
          <cell r="C2472" t="str">
            <v>h</v>
          </cell>
          <cell r="D2472">
            <v>13.98</v>
          </cell>
        </row>
        <row r="2473">
          <cell r="A2473" t="str">
            <v>88311</v>
          </cell>
          <cell r="B2473" t="str">
            <v>Pintor de letreiros com encargos complementares</v>
          </cell>
          <cell r="C2473" t="str">
            <v>h</v>
          </cell>
          <cell r="D2473">
            <v>14.55</v>
          </cell>
        </row>
        <row r="2474">
          <cell r="A2474" t="str">
            <v>88312</v>
          </cell>
          <cell r="B2474" t="str">
            <v>Pintor para tinta epóxi com encargos complementares</v>
          </cell>
          <cell r="C2474" t="str">
            <v>h</v>
          </cell>
          <cell r="D2474">
            <v>15.88</v>
          </cell>
        </row>
        <row r="2475">
          <cell r="A2475" t="str">
            <v>88313</v>
          </cell>
          <cell r="B2475" t="str">
            <v>Poceiro com encargos complementares</v>
          </cell>
          <cell r="C2475" t="str">
            <v>h</v>
          </cell>
          <cell r="D2475">
            <v>19.02</v>
          </cell>
        </row>
        <row r="2476">
          <cell r="A2476" t="str">
            <v>88430</v>
          </cell>
          <cell r="B2476" t="str">
            <v>Projetor de argamassa, capacidade de projeção 1,5m3/h, alcance de 30m até 60m, motor elétrico potência 7,5 hp - chi diurno</v>
          </cell>
          <cell r="C2476" t="str">
            <v>chi</v>
          </cell>
          <cell r="D2476">
            <v>4.33</v>
          </cell>
        </row>
        <row r="2477">
          <cell r="A2477" t="str">
            <v>88418</v>
          </cell>
          <cell r="B2477" t="str">
            <v>Projetor de argamassa, capacidade de projeção 1,5m3/h, alcance de 30m até 60m, motor elétrico potência 7,5 hp - chp diurno</v>
          </cell>
          <cell r="C2477" t="str">
            <v>chp</v>
          </cell>
          <cell r="D2477">
            <v>9.5299999999999994</v>
          </cell>
        </row>
        <row r="2478">
          <cell r="A2478" t="str">
            <v>88419</v>
          </cell>
          <cell r="B2478" t="str">
            <v>Projetor de argamassa, capacidade de projeção 1,5m3/h, alcance de 30m até 60m, motor elétrico potência 7,5 hp - depreciação</v>
          </cell>
          <cell r="C2478" t="str">
            <v>h</v>
          </cell>
          <cell r="D2478">
            <v>3.51</v>
          </cell>
        </row>
        <row r="2479">
          <cell r="A2479" t="str">
            <v>88422</v>
          </cell>
          <cell r="B2479" t="str">
            <v>Projetor de argamassa, capacidade de projeção 1,5m3/h, alcance de 30m até 60m, motor elétrico potência 7,5 hp - juros</v>
          </cell>
          <cell r="C2479" t="str">
            <v>h</v>
          </cell>
          <cell r="D2479">
            <v>0.81</v>
          </cell>
        </row>
        <row r="2480">
          <cell r="A2480" t="str">
            <v>88425</v>
          </cell>
          <cell r="B2480" t="str">
            <v>Projetor de argamassa, capacidade de projeção 1,5m3/h, alcance de 30m até 60m, motor elétrico potência 7,5 hp - manutenção</v>
          </cell>
          <cell r="C2480" t="str">
            <v>h</v>
          </cell>
          <cell r="D2480">
            <v>2.92</v>
          </cell>
        </row>
        <row r="2481">
          <cell r="A2481" t="str">
            <v>88427</v>
          </cell>
          <cell r="B2481" t="str">
            <v>Projetor de argamassa, capacidade de projeção 1,5m3/h, alcance de 30m até 60m, motor elétrico potência 7,5 hp - materiais na operação</v>
          </cell>
          <cell r="C2481" t="str">
            <v>h</v>
          </cell>
          <cell r="D2481">
            <v>2.2799999999999998</v>
          </cell>
        </row>
        <row r="2482">
          <cell r="A2482" t="str">
            <v>88438</v>
          </cell>
          <cell r="B2482" t="str">
            <v>Projetor de argamassa, capacidade de projeção 2,0m3/h, alcance até 50m , motor elétrico potência 7,5 hp - chi diurno</v>
          </cell>
          <cell r="C2482" t="str">
            <v>chi</v>
          </cell>
          <cell r="D2482">
            <v>5.74</v>
          </cell>
        </row>
        <row r="2483">
          <cell r="A2483" t="str">
            <v>88433</v>
          </cell>
          <cell r="B2483" t="str">
            <v>Projetor de argamassa, capacidade de projeção 2,0m3/h, alcance até 50m , motor elétrico potência 7,5 hp - chp diurno</v>
          </cell>
          <cell r="C2483" t="str">
            <v>chp</v>
          </cell>
          <cell r="D2483">
            <v>11.89</v>
          </cell>
        </row>
        <row r="2484">
          <cell r="A2484" t="str">
            <v>88434</v>
          </cell>
          <cell r="B2484" t="str">
            <v>Projetor de argamassa, capacidade de projeção 2,0m3/h, alcance até 50m , motor elétrico potência 7,5 hp - depreciação</v>
          </cell>
          <cell r="C2484" t="str">
            <v>h</v>
          </cell>
          <cell r="D2484">
            <v>4.6500000000000004</v>
          </cell>
        </row>
        <row r="2485">
          <cell r="A2485" t="str">
            <v>88435</v>
          </cell>
          <cell r="B2485" t="str">
            <v>Projetor de argamassa, capacidade de projeção 2,0m3/h, alcance até 50m , motor elétrico potência 7,5 hp - juros</v>
          </cell>
          <cell r="C2485" t="str">
            <v>h</v>
          </cell>
          <cell r="D2485">
            <v>1.08</v>
          </cell>
        </row>
        <row r="2486">
          <cell r="A2486" t="str">
            <v>88436</v>
          </cell>
          <cell r="B2486" t="str">
            <v>Projetor de argamassa, capacidade de projeção 2,0m3/h, alcance até 50m , motor elétrico potência 7,5 hp - manutenção</v>
          </cell>
          <cell r="C2486" t="str">
            <v>h</v>
          </cell>
          <cell r="D2486">
            <v>3.87</v>
          </cell>
        </row>
        <row r="2487">
          <cell r="A2487" t="str">
            <v>88437</v>
          </cell>
          <cell r="B2487" t="str">
            <v>Projetor de argamassa, capacidade de projeção 2,0m3/h, alcance até 50m , motor elétrico potência 7,5 hp - materiais na operação</v>
          </cell>
          <cell r="C2487" t="str">
            <v>h</v>
          </cell>
          <cell r="D2487">
            <v>2.2799999999999998</v>
          </cell>
        </row>
        <row r="2488">
          <cell r="A2488" t="str">
            <v>88314</v>
          </cell>
          <cell r="B2488" t="str">
            <v>Rasteleiro com encargos complementares</v>
          </cell>
          <cell r="C2488" t="str">
            <v>h</v>
          </cell>
          <cell r="D2488">
            <v>8.1999999999999993</v>
          </cell>
        </row>
        <row r="2489">
          <cell r="A2489" t="str">
            <v>87510</v>
          </cell>
          <cell r="B2489" t="str">
            <v>Alvenaria de vedação de blocos cerâmicos furados na horizontal de 14x9 x19cm (espessura 14cm) de paredes com área líquida maior ou igual a 6m ² sem vãos e argamassa de assentamento com preparo manual</v>
          </cell>
          <cell r="C2489" t="str">
            <v>m²</v>
          </cell>
          <cell r="D2489">
            <v>91.9</v>
          </cell>
        </row>
        <row r="2490">
          <cell r="A2490" t="str">
            <v>87517</v>
          </cell>
          <cell r="B2490" t="str">
            <v>Alvenaria de vedação de blocos cerâmicos furados na horizontal de 14x9 x19cm (espessura 14cm) de paredes com área líquida menor que 6m² com v ãos e argamassa de assentamento com preparo em betoneira</v>
          </cell>
          <cell r="C2490" t="str">
            <v>m²</v>
          </cell>
          <cell r="D2490">
            <v>105.92</v>
          </cell>
        </row>
        <row r="2491">
          <cell r="A2491" t="str">
            <v>87518</v>
          </cell>
          <cell r="B2491" t="str">
            <v>Alvenaria de vedação de blocos cerâmicos furados na horizontal de 14x9 x19cm (espessura 14cm) de paredes com área líquida menor que 6m² com v ãos e argamassa de assentamento com preparo manual</v>
          </cell>
          <cell r="C2491" t="str">
            <v>m²</v>
          </cell>
          <cell r="D2491">
            <v>106.82</v>
          </cell>
        </row>
        <row r="2492">
          <cell r="A2492" t="str">
            <v>87501</v>
          </cell>
          <cell r="B2492" t="str">
            <v>Alvenaria de vedação de blocos cerâmicos furados na horizontal de 14x9 x19cm (espessura 14cm) de paredes com área líquida menor que 6m² sem v ãos e argamassa de assentamento com preparo em betoneira</v>
          </cell>
          <cell r="C2492" t="str">
            <v>m²</v>
          </cell>
          <cell r="D2492">
            <v>99.69</v>
          </cell>
        </row>
        <row r="2493">
          <cell r="A2493" t="str">
            <v>87502</v>
          </cell>
          <cell r="B2493" t="str">
            <v>Alvenaria de vedação de blocos cerâmicos furados na horizontal de 14x9 x19cm (espessura 14cm) de paredes com área líquida menor que 6m² sem v ãos e argamassa de assentamento com preparo manual</v>
          </cell>
          <cell r="C2493" t="str">
            <v>m²</v>
          </cell>
          <cell r="D2493">
            <v>100.58</v>
          </cell>
        </row>
        <row r="2494">
          <cell r="A2494" t="str">
            <v>87523</v>
          </cell>
          <cell r="B2494" t="str">
            <v>Alvenaria de vedação de blocos cerâmicos furados na horizontal de 9x14 x19cm (espessura 9cm) de paredes com área líquida maior ou igual a 6m² com vãos e argamassa de assentamento com preparo em betoneira</v>
          </cell>
          <cell r="C2494" t="str">
            <v>m²</v>
          </cell>
          <cell r="D2494">
            <v>70.77</v>
          </cell>
        </row>
        <row r="2495">
          <cell r="A2495" t="str">
            <v>87524</v>
          </cell>
          <cell r="B2495" t="str">
            <v>Alvenaria de vedação de blocos cerâmicos furados na horizontal de 9x14 x19cm (espessura 9cm) de paredes com área líquida maior ou igual a 6m² com vãos e argamassa de assentamento com preparo manual</v>
          </cell>
          <cell r="C2495" t="str">
            <v>m²</v>
          </cell>
          <cell r="D2495">
            <v>71.48</v>
          </cell>
        </row>
        <row r="2496">
          <cell r="A2496" t="str">
            <v>87507</v>
          </cell>
          <cell r="B2496" t="str">
            <v>Alvenaria de vedação de blocos cerâmicos furados na horizontal de 9x14 x19cm (espessura 9cm) de paredes com área líquida maior ou igual a 6m² sem vãos e argamassa de assentamento com preparo em betoneira</v>
          </cell>
          <cell r="C2496" t="str">
            <v>m²</v>
          </cell>
          <cell r="D2496">
            <v>67.22</v>
          </cell>
        </row>
        <row r="2497">
          <cell r="A2497" t="str">
            <v>87508</v>
          </cell>
          <cell r="B2497" t="str">
            <v>Alvenaria de vedação de blocos cerâmicos furados na horizontal de 9x14 x19cm (espessura 9cm) de paredes com área líquida maior ou igual a 6m² sem vãos e argamassa de assentamento com preparo manual</v>
          </cell>
          <cell r="C2497" t="str">
            <v>m²</v>
          </cell>
          <cell r="D2497">
            <v>67.92</v>
          </cell>
        </row>
        <row r="2498">
          <cell r="A2498" t="str">
            <v>87515</v>
          </cell>
          <cell r="B2498" t="str">
            <v>Alvenaria de vedação de blocos cerâmicos furados na horizontal de 9x14 x19cm (espessura 9cm) de paredes com área líquida menor que 6m² com vã os e argamassa de assentamento com preparo em betoneira</v>
          </cell>
          <cell r="C2498" t="str">
            <v>m²</v>
          </cell>
          <cell r="D2498">
            <v>80.33</v>
          </cell>
        </row>
        <row r="2499">
          <cell r="A2499" t="str">
            <v>87516</v>
          </cell>
          <cell r="B2499" t="str">
            <v>Alvenaria de vedação de blocos cerâmicos furados na horizontal de 9x14 x19cm (espessura 9cm) de paredes com área líquida menor que 6m² com vã os e argamassa de assentamento com preparo manual</v>
          </cell>
          <cell r="C2499" t="str">
            <v>m²</v>
          </cell>
          <cell r="D2499">
            <v>81.03</v>
          </cell>
        </row>
        <row r="2500">
          <cell r="A2500" t="str">
            <v>87499</v>
          </cell>
          <cell r="B2500" t="str">
            <v>Alvenaria de vedação de blocos cerâmicos furados na horizontal de 9x14 x19cm (espessura 9cm) de paredes com área líquida menor que 6m² sem vã os e argamassa de assentamento com preparo em betoneira</v>
          </cell>
          <cell r="C2500" t="str">
            <v>m²</v>
          </cell>
          <cell r="D2500">
            <v>74.400000000000006</v>
          </cell>
        </row>
        <row r="2501">
          <cell r="A2501" t="str">
            <v>87500</v>
          </cell>
          <cell r="B2501" t="str">
            <v>Alvenaria de vedação de blocos cerâmicos furados na horizontal de 9x14 x19cm (espessura 9cm) de paredes com área líquida menor que 6m² sem vã os e argamassa de assentamento com preparo manual</v>
          </cell>
          <cell r="C2501" t="str">
            <v>m²</v>
          </cell>
          <cell r="D2501">
            <v>75.099999999999994</v>
          </cell>
        </row>
        <row r="2502">
          <cell r="A2502" t="str">
            <v>87519</v>
          </cell>
          <cell r="B2502" t="str">
            <v>Alvenaria de vedação de blocos cerâmicos furados na horizontal de 9x19 x19cm (espessura 9cm) de paredes com área líquida maior ou igual a 6m² com vãos e argamassa de assentamento com preparo em betoneira</v>
          </cell>
          <cell r="C2502" t="str">
            <v>m²</v>
          </cell>
          <cell r="D2502">
            <v>51.05</v>
          </cell>
        </row>
        <row r="2503">
          <cell r="A2503" t="str">
            <v>87520</v>
          </cell>
          <cell r="B2503" t="str">
            <v>Alvenaria de vedação de blocos cerâmicos furados na horizontal de 9x19 x19cm (espessura 9cm) de paredes com área líquida maior ou igual a 6m² com vãos e argamassa de assentamento com preparo manual</v>
          </cell>
          <cell r="C2503" t="str">
            <v>m²</v>
          </cell>
          <cell r="D2503">
            <v>51.7</v>
          </cell>
        </row>
        <row r="2504">
          <cell r="A2504" t="str">
            <v>87503</v>
          </cell>
          <cell r="B2504" t="str">
            <v>Alvenaria de vedação de blocos cerâmicos furados na horizontal de 9x19 x19cm (espessura 9cm) de paredes com área líquida maior ou igual a 6m² sem vãos e argamassa de assentamento com preparo em betoneira</v>
          </cell>
          <cell r="C2504" t="str">
            <v>m²</v>
          </cell>
          <cell r="D2504">
            <v>47.28</v>
          </cell>
        </row>
        <row r="2505">
          <cell r="A2505" t="str">
            <v>87504</v>
          </cell>
          <cell r="B2505" t="str">
            <v>Alvenaria de vedação de blocos cerâmicos furados na horizontal de 9x19 x19cm (espessura 9cm) de paredes com área líquida maior ou igual a 6m² sem vãos e argamassa de assentamento com preparo manual</v>
          </cell>
          <cell r="C2505" t="str">
            <v>m²</v>
          </cell>
          <cell r="D2505">
            <v>47.92</v>
          </cell>
        </row>
        <row r="2506">
          <cell r="A2506" t="str">
            <v>87511</v>
          </cell>
          <cell r="B2506" t="str">
            <v>Alvenaria de vedação de blocos cerâmicos furados na horizontal de 9x19 x19cm (espessura 9cm) de paredes com área líquida menor que 6m² com vã os e argamassa de assentamento com preparo em betoneira</v>
          </cell>
          <cell r="C2506" t="str">
            <v>m²</v>
          </cell>
          <cell r="D2506">
            <v>60.29</v>
          </cell>
        </row>
        <row r="2507">
          <cell r="A2507" t="str">
            <v>87512</v>
          </cell>
          <cell r="B2507" t="str">
            <v>Alvenaria de vedação de blocos cerâmicos furados na horizontal de 9x19 x19cm (espessura 9cm) de paredes com área líquida menor que 6m² com vã os e argamassa de assentamento com preparo manual</v>
          </cell>
          <cell r="C2507" t="str">
            <v>m²</v>
          </cell>
          <cell r="D2507">
            <v>60.94</v>
          </cell>
        </row>
        <row r="2508">
          <cell r="A2508" t="str">
            <v>87495</v>
          </cell>
          <cell r="B2508" t="str">
            <v>Alvenaria de vedação de blocos cerâmicos furados na horizontal de 9x19 x19cm (espessura 9cm) de paredes com área líquida menor que 6m² sem vã os e argamassa de assentamento com preparo em betoneira</v>
          </cell>
          <cell r="C2508" t="str">
            <v>m²</v>
          </cell>
          <cell r="D2508">
            <v>54.35</v>
          </cell>
        </row>
        <row r="2509">
          <cell r="A2509" t="str">
            <v>87496</v>
          </cell>
          <cell r="B2509" t="str">
            <v>Alvenaria de vedação de blocos cerâmicos furados na horizontal de 9x19 x19cm (espessura 9cm) de paredes com área líquida menor que 6m² sem vã os e argamassa de assentamento com preparo manual</v>
          </cell>
          <cell r="C2509" t="str">
            <v>m²</v>
          </cell>
          <cell r="D2509">
            <v>55</v>
          </cell>
        </row>
        <row r="2510">
          <cell r="A2510" t="str">
            <v>87467</v>
          </cell>
          <cell r="B2510" t="str">
            <v>Alvenaria de vedação de blocos vazados de concreto de 14x19x39cm (espe ssura 14cm) de paredes com área líquida maior ou igual a 6m² com vãos e argamassa de assentamento com preparo em betoneira</v>
          </cell>
          <cell r="C2510" t="str">
            <v>m²</v>
          </cell>
          <cell r="D2510">
            <v>52.46</v>
          </cell>
        </row>
        <row r="2511">
          <cell r="A2511" t="str">
            <v>87468</v>
          </cell>
          <cell r="B2511" t="str">
            <v>Alvenaria de vedação de blocos vazados de concreto de 14x19x39cm (espe ssura 14cm) de paredes com área líquida maior ou igual a 6m² com vãos e argamassa de assentamento com preparo manual</v>
          </cell>
          <cell r="C2511" t="str">
            <v>m²</v>
          </cell>
          <cell r="D2511">
            <v>53.14</v>
          </cell>
        </row>
        <row r="2512">
          <cell r="A2512" t="str">
            <v>87455</v>
          </cell>
          <cell r="B2512" t="str">
            <v>Alvenaria de vedação de blocos vazados de concreto de 14x19x39cm (espe ssura 14cm) de paredes com área líquida maior ou igual a 6m² sem vãos e argamassa de assentamento com preparo em betoneira</v>
          </cell>
          <cell r="C2512" t="str">
            <v>m²</v>
          </cell>
          <cell r="D2512">
            <v>49.78</v>
          </cell>
        </row>
        <row r="2513">
          <cell r="A2513" t="str">
            <v>87456</v>
          </cell>
          <cell r="B2513" t="str">
            <v>Alvenaria de vedação de blocos vazados de concreto de 14x19x39cm (espe ssura 14cm) de paredes com área líquida maior ou igual a 6m² sem vãos e argamassa de assentamento com preparo manual</v>
          </cell>
          <cell r="C2513" t="str">
            <v>m²</v>
          </cell>
          <cell r="D2513">
            <v>50.77</v>
          </cell>
        </row>
        <row r="2514">
          <cell r="A2514" t="str">
            <v>87461</v>
          </cell>
          <cell r="B2514" t="str">
            <v>Alvenaria de vedação de blocos vazados de concreto de 14x19x39cm (espe ssura 14cm) de paredes com área líquida menor que 6m² com vãos e argam assa de assentamento com preparo em betoneira</v>
          </cell>
          <cell r="C2514" t="str">
            <v>m²</v>
          </cell>
          <cell r="D2514">
            <v>57.55</v>
          </cell>
        </row>
        <row r="2515">
          <cell r="A2515" t="str">
            <v>87462</v>
          </cell>
          <cell r="B2515" t="str">
            <v>Alvenaria de vedação de blocos vazados de concreto de 14x19x39cm (espe ssura 14cm) de paredes com área líquida menor que 6m² com vãos e argam assa de assentamento com preparo manual</v>
          </cell>
          <cell r="C2515" t="str">
            <v>m²</v>
          </cell>
          <cell r="D2515">
            <v>58.23</v>
          </cell>
        </row>
        <row r="2516">
          <cell r="A2516" t="str">
            <v>87449</v>
          </cell>
          <cell r="B2516" t="str">
            <v>Alvenaria de vedação de blocos vazados de concreto de 14x19x39cm (espe ssura 14cm) de paredes com área líquida menor que 6m² sem vãos e argam assa de assentamento com preparo em betoneira</v>
          </cell>
          <cell r="C2516" t="str">
            <v>m²</v>
          </cell>
          <cell r="D2516">
            <v>53.39</v>
          </cell>
        </row>
        <row r="2517">
          <cell r="A2517" t="str">
            <v>87799</v>
          </cell>
          <cell r="B2517" t="str">
            <v>Emboço ou massa única em argamassa traço 1:2:8, preparo manual, aplica da manualmente em panos cegos de fachada (sem presença de vãos), espes sura de 35 mm</v>
          </cell>
          <cell r="C2517" t="str">
            <v>m²</v>
          </cell>
          <cell r="D2517">
            <v>29.37</v>
          </cell>
        </row>
        <row r="2518">
          <cell r="A2518" t="str">
            <v>87803</v>
          </cell>
          <cell r="B2518" t="str">
            <v>Emboço ou massa única em argamassa traço 1:2:8, preparo manual, aplica da manualmente em panos cegos de fachada (sem presença de vãos), espes sura de 45 mm</v>
          </cell>
          <cell r="C2518" t="str">
            <v>m²</v>
          </cell>
          <cell r="D2518">
            <v>35.32</v>
          </cell>
        </row>
        <row r="2519">
          <cell r="A2519" t="str">
            <v>87807</v>
          </cell>
          <cell r="B2519" t="str">
            <v>Emboço ou massa única em argamassa traço 1:2:8, preparo manual, aplica da manualmente em panos cegos de fachada (sem presença de vãos), espes sura maior ou igual a 50 mm</v>
          </cell>
          <cell r="C2519" t="str">
            <v>m²</v>
          </cell>
          <cell r="D2519">
            <v>40.33</v>
          </cell>
        </row>
        <row r="2520">
          <cell r="A2520" t="str">
            <v>87777</v>
          </cell>
          <cell r="B2520" t="str">
            <v>Emboço ou massa única em argamassa traço 1:2:8, preparo manual, aplica da manualmente em panos de fachada com presença de vãos, espessura de 25 mm</v>
          </cell>
          <cell r="C2520" t="str">
            <v>m²</v>
          </cell>
          <cell r="D2520">
            <v>33.71</v>
          </cell>
        </row>
        <row r="2521">
          <cell r="A2521" t="str">
            <v>87781</v>
          </cell>
          <cell r="B2521" t="str">
            <v>Emboço ou massa única em argamassa traço 1:2:8, preparo manual, aplica da manualmente em panos de fachada com presença de vãos, espessura de 35 mm</v>
          </cell>
          <cell r="C2521" t="str">
            <v>m²</v>
          </cell>
          <cell r="D2521">
            <v>39.94</v>
          </cell>
        </row>
        <row r="2522">
          <cell r="A2522" t="str">
            <v>87786</v>
          </cell>
          <cell r="B2522" t="str">
            <v>Emboço ou massa única em argamassa traço 1:2:8, preparo manual, aplica da manualmente em panos de fachada com presença de vãos, espessura de 45 mm</v>
          </cell>
          <cell r="C2522" t="str">
            <v>m²</v>
          </cell>
          <cell r="D2522">
            <v>46.16</v>
          </cell>
        </row>
        <row r="2523">
          <cell r="A2523" t="str">
            <v>87790</v>
          </cell>
          <cell r="B2523" t="str">
            <v>Emboço ou massa única em argamassa traço 1:2:8, preparo manual, aplica da manualmente em panos de fachada com presença de vãos, espessura mai or ou igual a 50 mm</v>
          </cell>
          <cell r="C2523" t="str">
            <v>m²</v>
          </cell>
          <cell r="D2523">
            <v>58.18</v>
          </cell>
        </row>
        <row r="2524">
          <cell r="A2524" t="str">
            <v>87811</v>
          </cell>
          <cell r="B2524" t="str">
            <v>Emboço ou massa única em argamassa traço 1:2:8, preparo manual, aplica da manualmente em superfícies externas da sacada, espessura de 25 mm, sem uso de tela metálica de reforço contra fissuração</v>
          </cell>
          <cell r="C2524" t="str">
            <v>m²</v>
          </cell>
          <cell r="D2524">
            <v>50.97</v>
          </cell>
        </row>
        <row r="2525">
          <cell r="A2525" t="str">
            <v>87815</v>
          </cell>
          <cell r="B2525" t="str">
            <v>Emboço ou massa única em argamassa traço 1:2:8, preparo manual, aplica da manualmente em superfícies externas da sacada, espessura de 35 mm, sem uso de tela metálica de reforço contra fissuração</v>
          </cell>
          <cell r="C2525" t="str">
            <v>m²</v>
          </cell>
          <cell r="D2525">
            <v>56.92</v>
          </cell>
        </row>
        <row r="2526">
          <cell r="A2526" t="str">
            <v>87819</v>
          </cell>
          <cell r="B2526" t="str">
            <v>Emboço ou massa única em argamassa traço 1:2:8, preparo manual, aplica da manualmente em superfícies externas da sacada, espessura de 45 mm, sem uso de tela metálica de reforço contra fissuração</v>
          </cell>
          <cell r="C2526" t="str">
            <v>m²</v>
          </cell>
          <cell r="D2526">
            <v>62.62</v>
          </cell>
        </row>
        <row r="2527">
          <cell r="A2527" t="str">
            <v>87823</v>
          </cell>
          <cell r="B2527" t="str">
            <v>Emboço ou massa única em argamassa traço 1:2:8, preparo manual, aplica da manualmente em superfícies externas da sacada, espessura maior ou i gual a 50 mm, sem uso de tela metálica de reforço contra fissuração. a f_06/2014</v>
          </cell>
          <cell r="C2527" t="str">
            <v>m²</v>
          </cell>
          <cell r="D2527">
            <v>88.28</v>
          </cell>
        </row>
        <row r="2528">
          <cell r="A2528" t="str">
            <v>87827</v>
          </cell>
          <cell r="B2528" t="str">
            <v>Emboço ou massa única em argamassa traço 1:2:8, preparo manual, aplica da manualmente nas paredes internas da sacada, espessura de 25 mm, sem uso de tela metálica de reforço contra fissuração</v>
          </cell>
          <cell r="C2528" t="str">
            <v>m²</v>
          </cell>
          <cell r="D2528">
            <v>41.83</v>
          </cell>
        </row>
        <row r="2529">
          <cell r="A2529" t="str">
            <v>87831</v>
          </cell>
          <cell r="B2529" t="str">
            <v>Emboço ou massa única em argamassa traço 1:2:8, preparo manual, aplica da manualmente nas paredes internas da sacada, espessura de 35 mm, sem uso de tela metálica de reforço contra fissuração</v>
          </cell>
          <cell r="C2529" t="str">
            <v>m²</v>
          </cell>
          <cell r="D2529">
            <v>48.64</v>
          </cell>
        </row>
        <row r="2530">
          <cell r="A2530" t="str">
            <v>87792</v>
          </cell>
          <cell r="B2530" t="str">
            <v>Emboço ou massa única em argamassa traço 1:2:8, preparo mecânico com b etoneira 400 l, aplicada manualmente em panos cegos de fachada (sem pr esença de vãos), espessura de 25 mm</v>
          </cell>
          <cell r="C2530" t="str">
            <v>m²</v>
          </cell>
          <cell r="D2530">
            <v>21.48</v>
          </cell>
        </row>
        <row r="2531">
          <cell r="A2531" t="str">
            <v>87267</v>
          </cell>
          <cell r="B2531" t="str">
            <v>Revestimento cerâmico para paredes internas com placas tipo grês ou se mi-grês de dimensões 20x20 cm aplicadas em ambientes de área maior que 5 m² a meia altura das paredes</v>
          </cell>
          <cell r="C2531" t="str">
            <v>m²</v>
          </cell>
          <cell r="D2531">
            <v>48.7</v>
          </cell>
        </row>
        <row r="2532">
          <cell r="A2532" t="str">
            <v>87265</v>
          </cell>
          <cell r="B2532" t="str">
            <v>Revestimento cerâmico para paredes internas com placas tipo grês ou se mi-grês de dimensões 20x20 cm aplicadas em ambientes de área maior que 5 m² na altura inteira das paredes</v>
          </cell>
          <cell r="C2532" t="str">
            <v>m²</v>
          </cell>
          <cell r="D2532">
            <v>44.75</v>
          </cell>
        </row>
        <row r="2533">
          <cell r="A2533" t="str">
            <v>87266</v>
          </cell>
          <cell r="B2533" t="str">
            <v>Revestimento cerâmico para paredes internas com placas tipo grês ou se mi-grês de dimensões 20x20 cm aplicadas em ambientes de área menor que 5 m² a meia altura das paredes</v>
          </cell>
          <cell r="C2533" t="str">
            <v>m²</v>
          </cell>
          <cell r="D2533">
            <v>50.58</v>
          </cell>
        </row>
        <row r="2534">
          <cell r="A2534" t="str">
            <v>87264</v>
          </cell>
          <cell r="B2534" t="str">
            <v>Revestimento cerâmico para paredes internas com placas tipo grês ou se mi-grês de dimensões 20x20 cm aplicadas em ambientes de área menor que 5 m² na altura inteira das paredes</v>
          </cell>
          <cell r="C2534" t="str">
            <v>m²</v>
          </cell>
          <cell r="D2534">
            <v>49.07</v>
          </cell>
        </row>
        <row r="2535">
          <cell r="A2535" t="str">
            <v>87271</v>
          </cell>
          <cell r="B2535" t="str">
            <v>Revestimento cerâmico para paredes internas com placas tipo grês ou se mi-grês de dimensões 25x35 cm aplicadas em ambientes de área maior que 5 m² a meia altura das paredes</v>
          </cell>
          <cell r="C2535" t="str">
            <v>m²</v>
          </cell>
          <cell r="D2535">
            <v>50.5</v>
          </cell>
        </row>
        <row r="2536">
          <cell r="A2536" t="str">
            <v>87269</v>
          </cell>
          <cell r="B2536" t="str">
            <v>Revestimento cerâmico para paredes internas com placas tipo grês ou se mi-grês de dimensões 25x35 cm aplicadas em ambientes de área maior que 5 m² na altura inteira das paredes</v>
          </cell>
          <cell r="C2536" t="str">
            <v>m²</v>
          </cell>
          <cell r="D2536">
            <v>46.84</v>
          </cell>
        </row>
        <row r="2537">
          <cell r="A2537" t="str">
            <v>87270</v>
          </cell>
          <cell r="B2537" t="str">
            <v>Revestimento cerâmico para paredes internas com placas tipo grês ou se mi-grês de dimensões 25x35 cm aplicadas em ambientes de área menor que 5 m² a meia altura das paredes</v>
          </cell>
          <cell r="C2537" t="str">
            <v>m²</v>
          </cell>
          <cell r="D2537">
            <v>52.8</v>
          </cell>
        </row>
        <row r="2538">
          <cell r="A2538" t="str">
            <v>87268</v>
          </cell>
          <cell r="B2538" t="str">
            <v>Revestimento cerâmico para paredes internas com placas tipo grês ou se mi-grês de dimensões 25x35 cm aplicadas em ambientes de área menor que 5 m² na altura inteira das paredes</v>
          </cell>
          <cell r="C2538" t="str">
            <v>m²</v>
          </cell>
          <cell r="D2538">
            <v>51.54</v>
          </cell>
        </row>
        <row r="2539">
          <cell r="A2539" t="str">
            <v>87273</v>
          </cell>
          <cell r="B2539" t="str">
            <v>Revestimento cerâmico para paredes internas com placas tipo grês ou se mi-grês de dimensões 33x45 cm aplicadas em ambientes de área maior que 5 m² na altura inteira das paredes</v>
          </cell>
          <cell r="C2539" t="str">
            <v>m²</v>
          </cell>
          <cell r="D2539">
            <v>48.62</v>
          </cell>
        </row>
        <row r="2540">
          <cell r="A2540" t="str">
            <v>87274</v>
          </cell>
          <cell r="B2540" t="str">
            <v>Revestimento cerâmico para paredes internas com placas tipo grês ou se mi-grês de dimensões 33x45 cm aplicadas em ambientes de área menor que 5 m² a meia altura das paredes</v>
          </cell>
          <cell r="C2540" t="str">
            <v>m²</v>
          </cell>
          <cell r="D2540">
            <v>55.22</v>
          </cell>
        </row>
        <row r="2541">
          <cell r="A2541" t="str">
            <v>87272</v>
          </cell>
          <cell r="B2541" t="str">
            <v>Revestimento cerâmico para paredes internas com placas tipo grês ou se mi-grês de dimensões 33x45 cm aplicadas em ambientes de área menor que 5 m² na altura inteira das paredes</v>
          </cell>
          <cell r="C2541" t="str">
            <v>m²</v>
          </cell>
          <cell r="D2541">
            <v>54.34</v>
          </cell>
        </row>
        <row r="2542">
          <cell r="A2542" t="str">
            <v>87275</v>
          </cell>
          <cell r="B2542" t="str">
            <v>Revestimento cerâmico para paredes internas com placas tipo grês ou se mi-grês de dimensões 33x45 cm aplicadas em ambientes deárea maior que 5 m² a meia altura das paredes</v>
          </cell>
          <cell r="C2542" t="str">
            <v>m²</v>
          </cell>
          <cell r="D2542">
            <v>53.32</v>
          </cell>
        </row>
        <row r="2543">
          <cell r="A2543" t="str">
            <v>87247</v>
          </cell>
          <cell r="B2543" t="str">
            <v>Revestimento cerâmico para piso com placas tipo grês de dimensões 35x3 5 cm aplicada em ambientes de área entre 5 m2 e 10 m2</v>
          </cell>
          <cell r="C2543" t="str">
            <v>m²</v>
          </cell>
          <cell r="D2543">
            <v>33.770000000000003</v>
          </cell>
        </row>
        <row r="2544">
          <cell r="A2544" t="str">
            <v>87248</v>
          </cell>
          <cell r="B2544" t="str">
            <v>Revestimento cerâmico para piso com placas tipo grês de dimensões 35x3 5 cm aplicada em ambientes de área maior que 10 m2</v>
          </cell>
          <cell r="C2544" t="str">
            <v>m²</v>
          </cell>
          <cell r="D2544">
            <v>30.71</v>
          </cell>
        </row>
        <row r="2545">
          <cell r="A2545" t="str">
            <v>87246</v>
          </cell>
          <cell r="B2545" t="str">
            <v>Revestimento cerâmico para piso com placas tipo grês de dimensões 35x3 5 cm aplicada em ambientes de área menor que 5 m2</v>
          </cell>
          <cell r="C2545" t="str">
            <v>m²</v>
          </cell>
          <cell r="D2545">
            <v>37.6</v>
          </cell>
        </row>
        <row r="2546">
          <cell r="A2546" t="str">
            <v>87250</v>
          </cell>
          <cell r="B2546" t="str">
            <v>Revestimento cerâmico para piso com placas tipo grês de dimensões 45x4 5 cm aplicada em ambientes de área entre 5 m2 e 10 m2</v>
          </cell>
          <cell r="C2546" t="str">
            <v>m²</v>
          </cell>
          <cell r="D2546">
            <v>35.58</v>
          </cell>
        </row>
        <row r="2547">
          <cell r="A2547" t="str">
            <v>87251</v>
          </cell>
          <cell r="B2547" t="str">
            <v>Revestimento cerâmico para piso com placas tipo grês de dimensões 45x4 5 cm aplicada em ambientes de área maior que 10 m2</v>
          </cell>
          <cell r="C2547" t="str">
            <v>m²</v>
          </cell>
          <cell r="D2547">
            <v>31.69</v>
          </cell>
        </row>
        <row r="2548">
          <cell r="A2548" t="str">
            <v>87249</v>
          </cell>
          <cell r="B2548" t="str">
            <v>Revestimento cerâmico para piso com placas tipo grês de dimensões 45x4 5 cm aplicada em ambientes de área menor que 5 m2</v>
          </cell>
          <cell r="C2548" t="str">
            <v>m²</v>
          </cell>
          <cell r="D2548">
            <v>41.65</v>
          </cell>
        </row>
        <row r="2549">
          <cell r="A2549" t="str">
            <v>87256</v>
          </cell>
          <cell r="B2549" t="str">
            <v>Revestimento cerâmico para piso com placas tipo grês de dimensões 60x6 0 cm aplicada em ambientes de área entre 5 m2 e 10 m2</v>
          </cell>
          <cell r="C2549" t="str">
            <v>m²</v>
          </cell>
          <cell r="D2549">
            <v>61.1</v>
          </cell>
        </row>
        <row r="2550">
          <cell r="A2550" t="str">
            <v>87257</v>
          </cell>
          <cell r="B2550" t="str">
            <v>Revestimento cerâmico para piso com placas tipo grês de dimensões 60x6 0 cm aplicada em ambientes de área maior que 10 m2</v>
          </cell>
          <cell r="C2550" t="str">
            <v>m²</v>
          </cell>
          <cell r="D2550">
            <v>56.49</v>
          </cell>
        </row>
        <row r="2551">
          <cell r="A2551" t="str">
            <v>87255</v>
          </cell>
          <cell r="B2551" t="str">
            <v>Revestimento cerâmico para piso com placas tipo grês de dimensões 60x6 0 cm aplicada em ambientes de área menor que 5 m2</v>
          </cell>
          <cell r="C2551" t="str">
            <v>m²</v>
          </cell>
          <cell r="D2551">
            <v>68.58</v>
          </cell>
        </row>
        <row r="2552">
          <cell r="A2552" t="str">
            <v>87259</v>
          </cell>
          <cell r="B2552" t="str">
            <v>Revestimento cerâmico para piso com placas tipo porcelanato de dimensõ es 45x45 cm aplicada em ambientes de área entre 5 m² e 10 m²</v>
          </cell>
          <cell r="C2552" t="str">
            <v>m²</v>
          </cell>
          <cell r="D2552">
            <v>89.27</v>
          </cell>
        </row>
        <row r="2553">
          <cell r="A2553" t="str">
            <v>87260</v>
          </cell>
          <cell r="B2553" t="str">
            <v>Revestimento cerâmico para piso com placas tipo porcelanato de dimensõ es 45x45 cm aplicada em ambientes de área maior que 10 m²</v>
          </cell>
          <cell r="C2553" t="str">
            <v>m²</v>
          </cell>
          <cell r="D2553">
            <v>85.16</v>
          </cell>
        </row>
        <row r="2554">
          <cell r="A2554" t="str">
            <v>87258</v>
          </cell>
          <cell r="B2554" t="str">
            <v>Revestimento cerâmico para piso com placas tipo porcelanato de dimensõ es 45x45 cm aplicada em ambientes de área menor que 5 m²</v>
          </cell>
          <cell r="C2554" t="str">
            <v>m²</v>
          </cell>
          <cell r="D2554">
            <v>96.38</v>
          </cell>
        </row>
        <row r="2555">
          <cell r="A2555" t="str">
            <v>88571</v>
          </cell>
          <cell r="B2555" t="str">
            <v>Saboneteira de sobrepor (fixada na parede), tipo concha, em aco inoxid avel - fornecimento e instalacao</v>
          </cell>
          <cell r="C2555" t="str">
            <v>un</v>
          </cell>
          <cell r="D2555">
            <v>35.83</v>
          </cell>
        </row>
        <row r="2556">
          <cell r="A2556" t="str">
            <v>88315</v>
          </cell>
          <cell r="B2556" t="str">
            <v>Serralheiro com encargos complementares</v>
          </cell>
          <cell r="C2556" t="str">
            <v>h</v>
          </cell>
          <cell r="D2556">
            <v>13.42</v>
          </cell>
        </row>
        <row r="2557">
          <cell r="A2557" t="str">
            <v>87450</v>
          </cell>
          <cell r="B2557" t="str">
            <v>Alvenaria de vedação de blocos vazados de concreto de 14x19x39cm (espe ssura 14cm) de paredes com área líquida menor que 6m² sem vãos e argam assa de assentamento com preparo manual</v>
          </cell>
          <cell r="C2557" t="str">
            <v>m²</v>
          </cell>
          <cell r="D2557">
            <v>54.08</v>
          </cell>
        </row>
        <row r="2558">
          <cell r="A2558" t="str">
            <v>87469</v>
          </cell>
          <cell r="B2558" t="str">
            <v>Alvenaria de vedação de blocos vazados de concreto de 19x19x39cm (espe ssura 19cm) de paredes com área líquida maior ou igual a 6m² com vãos e argamassa de assentamento com preparo em betoneira</v>
          </cell>
          <cell r="C2558" t="str">
            <v>m²</v>
          </cell>
          <cell r="D2558">
            <v>63.92</v>
          </cell>
        </row>
        <row r="2559">
          <cell r="A2559" t="str">
            <v>87470</v>
          </cell>
          <cell r="B2559" t="str">
            <v>Alvenaria de vedação de blocos vazados de concreto de 19x19x39cm (espe ssura 19cm) de paredes com área líquida maior ou igual a 6m² com vãos e argamassa de assentamento com preparo manual</v>
          </cell>
          <cell r="C2559" t="str">
            <v>m²</v>
          </cell>
          <cell r="D2559">
            <v>64.78</v>
          </cell>
        </row>
        <row r="2560">
          <cell r="A2560" t="str">
            <v>88316</v>
          </cell>
          <cell r="B2560" t="str">
            <v>Servente com encargos complementares</v>
          </cell>
          <cell r="C2560" t="str">
            <v>h</v>
          </cell>
          <cell r="D2560">
            <v>11.51</v>
          </cell>
        </row>
        <row r="2561">
          <cell r="A2561" t="str">
            <v>86883</v>
          </cell>
          <cell r="B2561" t="str">
            <v>Sifão do tipo flexível em pvc 3/4" x 1.1/2" - fornecimento e instalaçã o</v>
          </cell>
          <cell r="C2561" t="str">
            <v>un</v>
          </cell>
          <cell r="D2561">
            <v>8.0299999999999994</v>
          </cell>
        </row>
        <row r="2562">
          <cell r="A2562" t="str">
            <v>86882</v>
          </cell>
          <cell r="B2562" t="str">
            <v>Sifão do tipo garrafa em pvc 1.1/4" - fornecimento e instalação</v>
          </cell>
          <cell r="C2562" t="str">
            <v>un</v>
          </cell>
          <cell r="D2562">
            <v>14.11</v>
          </cell>
        </row>
        <row r="2563">
          <cell r="A2563" t="str">
            <v>88318</v>
          </cell>
          <cell r="B2563" t="str">
            <v>Soldador a (para solda a ser testada com raios "x") com encargos compl ementares</v>
          </cell>
          <cell r="C2563" t="str">
            <v>h</v>
          </cell>
          <cell r="D2563">
            <v>15.1</v>
          </cell>
        </row>
        <row r="2564">
          <cell r="A2564" t="str">
            <v>88317</v>
          </cell>
          <cell r="B2564" t="str">
            <v>Soldador com encargos complementares</v>
          </cell>
          <cell r="C2564" t="str">
            <v>h</v>
          </cell>
          <cell r="D2564">
            <v>14.16</v>
          </cell>
        </row>
        <row r="2565">
          <cell r="A2565" t="str">
            <v>88319</v>
          </cell>
          <cell r="B2565" t="str">
            <v>Sondador com encargos complementares</v>
          </cell>
          <cell r="C2565" t="str">
            <v>h</v>
          </cell>
          <cell r="D2565">
            <v>21.81</v>
          </cell>
        </row>
        <row r="2566">
          <cell r="A2566" t="str">
            <v>86920</v>
          </cell>
          <cell r="B2566" t="str">
            <v>Tanque de louça branca com coluna, 22l ou equivalente, incluso sifão f lexível em pvc, válvula plástica e torneira de metal cromado padrão po pular - fornecimento e instalação</v>
          </cell>
          <cell r="C2566" t="str">
            <v>un</v>
          </cell>
          <cell r="D2566">
            <v>607.61</v>
          </cell>
        </row>
        <row r="2567">
          <cell r="A2567" t="str">
            <v>86921</v>
          </cell>
          <cell r="B2567" t="str">
            <v>Tanque de louça branca com coluna, 22l ou equivalente, incluso sifão f lexível em pvc, válvula plástica e torneira de plástico - fornecimento e instalação</v>
          </cell>
          <cell r="C2567" t="str">
            <v>un</v>
          </cell>
          <cell r="D2567">
            <v>615.09</v>
          </cell>
        </row>
        <row r="2568">
          <cell r="A2568" t="str">
            <v>86874</v>
          </cell>
          <cell r="B2568" t="str">
            <v>Tanque de louça branca suspenso, 18l ou equivalente - fornecimento e i nstalação</v>
          </cell>
          <cell r="C2568" t="str">
            <v>un</v>
          </cell>
          <cell r="D2568">
            <v>355.09</v>
          </cell>
        </row>
        <row r="2569">
          <cell r="A2569" t="str">
            <v>86923</v>
          </cell>
          <cell r="B2569" t="str">
            <v>Tanque de louça branca suspenso, 18l ou equivalente, incluso sifão tip o garrafa em pvc, válvula plástica e torneira de metal cromado padrão popular - fornecimento e instalação</v>
          </cell>
          <cell r="C2569" t="str">
            <v>un</v>
          </cell>
          <cell r="D2569">
            <v>388</v>
          </cell>
        </row>
        <row r="2570">
          <cell r="A2570" t="str">
            <v>86924</v>
          </cell>
          <cell r="B2570" t="str">
            <v>Tanque de louça branca suspenso, 18l ou equivalente, incluso sifão tip o garrafa em pvc, válvula plástica e torneira de plástico - fornecimen to e instalação</v>
          </cell>
          <cell r="C2570" t="str">
            <v>un</v>
          </cell>
          <cell r="D2570">
            <v>395.47</v>
          </cell>
        </row>
        <row r="2571">
          <cell r="A2571" t="str">
            <v>86876</v>
          </cell>
          <cell r="B2571" t="str">
            <v>Tanque de mármore sintético suspenso, 22l ou equivalente - forneciment o e instalação</v>
          </cell>
          <cell r="C2571" t="str">
            <v>un</v>
          </cell>
          <cell r="D2571">
            <v>133.94999999999999</v>
          </cell>
        </row>
        <row r="2572">
          <cell r="A2572" t="str">
            <v>86929</v>
          </cell>
          <cell r="B2572" t="str">
            <v>Tanque de mármore sintético suspenso, 22l ou equivalente, incluso sifã o flexível em pvc, válvula plástica e torneira de metal cromado padrão popular - fornecimento e instalação</v>
          </cell>
          <cell r="C2572" t="str">
            <v>un</v>
          </cell>
          <cell r="D2572">
            <v>160.78</v>
          </cell>
        </row>
        <row r="2573">
          <cell r="A2573" t="str">
            <v>86930</v>
          </cell>
          <cell r="B2573" t="str">
            <v>Tanque de mármore sintético suspenso, 22l ou equivalente, incluso sifã o flexível em pvc, válvula plástica e torneira de plástico - fornecime nto e instalação</v>
          </cell>
          <cell r="C2573" t="str">
            <v>un</v>
          </cell>
          <cell r="D2573">
            <v>168.25</v>
          </cell>
        </row>
        <row r="2574">
          <cell r="A2574" t="str">
            <v>86927</v>
          </cell>
          <cell r="B2574" t="str">
            <v>Tanque de mármore sintético suspenso, 22l ou equivalente, incluso sifã o tipo garrafa em pvc, válvula plástica e torneira de metal cromado pa drão popular - fornecimento e instalação</v>
          </cell>
          <cell r="C2574" t="str">
            <v>un</v>
          </cell>
          <cell r="D2574">
            <v>166.85</v>
          </cell>
        </row>
        <row r="2575">
          <cell r="A2575" t="str">
            <v>86928</v>
          </cell>
          <cell r="B2575" t="str">
            <v>Tanque de mármore sintético suspenso, 22l ou equivalente, incluso sifã o tipo garrafa em pvc, válvula plástica e torneira de plástico - forne cimento e instalação</v>
          </cell>
          <cell r="C2575" t="str">
            <v>un</v>
          </cell>
          <cell r="D2575">
            <v>174.33</v>
          </cell>
        </row>
        <row r="2576">
          <cell r="A2576" t="str">
            <v>88320</v>
          </cell>
          <cell r="B2576" t="str">
            <v>Taqueador ou taqueiro com encargos complementares</v>
          </cell>
          <cell r="C2576" t="str">
            <v>h</v>
          </cell>
          <cell r="D2576">
            <v>12.19</v>
          </cell>
        </row>
        <row r="2577">
          <cell r="A2577" t="str">
            <v>88321</v>
          </cell>
          <cell r="B2577" t="str">
            <v>Técnico de laboratório com encargos complementares</v>
          </cell>
          <cell r="C2577" t="str">
            <v>h</v>
          </cell>
          <cell r="D2577">
            <v>27.19</v>
          </cell>
        </row>
        <row r="2578">
          <cell r="A2578" t="str">
            <v>88322</v>
          </cell>
          <cell r="B2578" t="str">
            <v>Técnico de sondagem com encargos complementares</v>
          </cell>
          <cell r="C2578" t="str">
            <v>h</v>
          </cell>
          <cell r="D2578">
            <v>31.86</v>
          </cell>
        </row>
        <row r="2579">
          <cell r="A2579" t="str">
            <v>88323</v>
          </cell>
          <cell r="B2579" t="str">
            <v>Telhadista com encargos complementares</v>
          </cell>
          <cell r="C2579" t="str">
            <v>h</v>
          </cell>
          <cell r="D2579">
            <v>12.62</v>
          </cell>
        </row>
        <row r="2580">
          <cell r="A2580" t="str">
            <v>86913</v>
          </cell>
          <cell r="B2580" t="str">
            <v>Torneira cromada 1/2" ou 3/4" para tanque, padrão popular - fornecimen to e instalação</v>
          </cell>
          <cell r="C2580" t="str">
            <v>un</v>
          </cell>
          <cell r="D2580">
            <v>14.21</v>
          </cell>
        </row>
        <row r="2581">
          <cell r="A2581" t="str">
            <v>86911</v>
          </cell>
          <cell r="B2581" t="str">
            <v>Torneira cromada longa, de parede, 1/2" ou 3/4", para pia de cozinha, padrão popular - fornecimento e instalação</v>
          </cell>
          <cell r="C2581" t="str">
            <v>un</v>
          </cell>
          <cell r="D2581">
            <v>32.200000000000003</v>
          </cell>
        </row>
        <row r="2582">
          <cell r="A2582" t="str">
            <v>86910</v>
          </cell>
          <cell r="B2582" t="str">
            <v>Torneira cromada tubo móvel, de parede, 1/2" ou 3/4", para pia de cozi nha, padrão médio - fornecimento e instalação</v>
          </cell>
          <cell r="C2582" t="str">
            <v>un</v>
          </cell>
          <cell r="D2582">
            <v>72.72</v>
          </cell>
        </row>
        <row r="2583">
          <cell r="A2583" t="str">
            <v>86916</v>
          </cell>
          <cell r="B2583" t="str">
            <v>Torneira plástica 3/4" para tanque - fornecimento e instalação</v>
          </cell>
          <cell r="C2583" t="str">
            <v>un</v>
          </cell>
          <cell r="D2583">
            <v>21.68</v>
          </cell>
        </row>
        <row r="2584">
          <cell r="A2584" t="str">
            <v>88061</v>
          </cell>
          <cell r="B2584" t="str">
            <v>Transporte horizontal, blocos cerâmicos furados na horizontal 9x19x19 cm, carrinho para mini páletes, 100m</v>
          </cell>
          <cell r="C2584" t="str">
            <v>un</v>
          </cell>
          <cell r="D2584">
            <v>0.05</v>
          </cell>
        </row>
        <row r="2585">
          <cell r="A2585" t="str">
            <v>88055</v>
          </cell>
          <cell r="B2585" t="str">
            <v>Transporte horizontal, blocos cerâmicos furados na horizontal 9x19x19 cm, carrinho para mini páletes, 30m</v>
          </cell>
          <cell r="C2585" t="str">
            <v>un</v>
          </cell>
          <cell r="D2585">
            <v>0.01</v>
          </cell>
        </row>
        <row r="2586">
          <cell r="A2586" t="str">
            <v>88057</v>
          </cell>
          <cell r="B2586" t="str">
            <v>Transporte horizontal, blocos cerâmicos furados na horizontal 9x19x19 cm, carrinho para mini páletes, 50m</v>
          </cell>
          <cell r="C2586" t="str">
            <v>un</v>
          </cell>
          <cell r="D2586">
            <v>0.02</v>
          </cell>
        </row>
        <row r="2587">
          <cell r="A2587" t="str">
            <v>88059</v>
          </cell>
          <cell r="B2587" t="str">
            <v>Transporte horizontal, blocos cerâmicos furados na horizontal 9x19x19 cm, carrinho para mini páletes, 75m</v>
          </cell>
          <cell r="C2587" t="str">
            <v>un</v>
          </cell>
          <cell r="D2587">
            <v>0.04</v>
          </cell>
        </row>
        <row r="2588">
          <cell r="A2588" t="str">
            <v>88053</v>
          </cell>
          <cell r="B2588" t="str">
            <v>Transporte horizontal, blocos cerâmicos furados na horizontal 9x19x19 cm, carrinho plataforma, 100m</v>
          </cell>
          <cell r="C2588" t="str">
            <v>un</v>
          </cell>
          <cell r="D2588">
            <v>0.11</v>
          </cell>
        </row>
        <row r="2589">
          <cell r="A2589" t="str">
            <v>88047</v>
          </cell>
          <cell r="B2589" t="str">
            <v>Transporte horizontal, blocos cerâmicos furados na horizontal 9x19x19 cm, carrinho plataforma, 30m</v>
          </cell>
          <cell r="C2589" t="str">
            <v>un</v>
          </cell>
          <cell r="D2589">
            <v>0.06</v>
          </cell>
        </row>
        <row r="2590">
          <cell r="A2590" t="str">
            <v>88049</v>
          </cell>
          <cell r="B2590" t="str">
            <v>Transporte horizontal, blocos cerâmicos furados na horizontal 9x19x19 cm, carrinho plataforma, 50m</v>
          </cell>
          <cell r="C2590" t="str">
            <v>un</v>
          </cell>
          <cell r="D2590">
            <v>0.08</v>
          </cell>
        </row>
        <row r="2591">
          <cell r="A2591" t="str">
            <v>88051</v>
          </cell>
          <cell r="B2591" t="str">
            <v>Transporte horizontal, blocos cerâmicos furados na horizontal 9x19x19 cm, carrinho plataforma, 75m</v>
          </cell>
          <cell r="C2591" t="str">
            <v>un</v>
          </cell>
          <cell r="D2591">
            <v>0.09</v>
          </cell>
        </row>
        <row r="2592">
          <cell r="A2592" t="str">
            <v>88045</v>
          </cell>
          <cell r="B2592" t="str">
            <v>Transporte horizontal, blocos cerâmicos furados na horizontal 9x19x19 cm, manual, 30m</v>
          </cell>
          <cell r="C2592" t="str">
            <v>un</v>
          </cell>
          <cell r="D2592">
            <v>0.2</v>
          </cell>
        </row>
        <row r="2593">
          <cell r="A2593" t="str">
            <v>88060</v>
          </cell>
          <cell r="B2593" t="str">
            <v>Transporte horizontal, blocos vazados de concreto ou cerâmico 19x19x39 cm, carrinho para mini páletes, 100m</v>
          </cell>
          <cell r="C2593" t="str">
            <v>un</v>
          </cell>
          <cell r="D2593">
            <v>0.24</v>
          </cell>
        </row>
        <row r="2594">
          <cell r="A2594" t="str">
            <v>88054</v>
          </cell>
          <cell r="B2594" t="str">
            <v>Transporte horizontal, blocos vazados de concreto ou cerâmico 19x19x39 cm, carrinho para mini páletes, 30m</v>
          </cell>
          <cell r="C2594" t="str">
            <v>un</v>
          </cell>
          <cell r="D2594">
            <v>7.0000000000000007E-2</v>
          </cell>
        </row>
        <row r="2595">
          <cell r="A2595" t="str">
            <v>88056</v>
          </cell>
          <cell r="B2595" t="str">
            <v>Transporte horizontal, blocos vazados de concreto ou cerâmico 19x19x39 cm, carrinho para mini páletes, 50m</v>
          </cell>
          <cell r="C2595" t="str">
            <v>un</v>
          </cell>
          <cell r="D2595">
            <v>0.12</v>
          </cell>
        </row>
        <row r="2596">
          <cell r="A2596" t="str">
            <v>88058</v>
          </cell>
          <cell r="B2596" t="str">
            <v>Transporte horizontal, blocos vazados de concreto ou cerâmico 19x19x39 cm, carrinho para mini páletes, 75m</v>
          </cell>
          <cell r="C2596" t="str">
            <v>un</v>
          </cell>
          <cell r="D2596">
            <v>0.18</v>
          </cell>
        </row>
        <row r="2597">
          <cell r="A2597" t="str">
            <v>88052</v>
          </cell>
          <cell r="B2597" t="str">
            <v>Transporte horizontal, blocos vazados de concreto ou cerâmico 19x19x39 cm, carrinho plataforma, 100m</v>
          </cell>
          <cell r="C2597" t="str">
            <v>un</v>
          </cell>
          <cell r="D2597">
            <v>0.38</v>
          </cell>
        </row>
        <row r="2598">
          <cell r="A2598" t="str">
            <v>88046</v>
          </cell>
          <cell r="B2598" t="str">
            <v>Transporte horizontal, blocos vazados de concreto ou cerâmico 19x19x39 cm, carrinho plataforma, 30m</v>
          </cell>
          <cell r="C2598" t="str">
            <v>un</v>
          </cell>
          <cell r="D2598">
            <v>0.18</v>
          </cell>
        </row>
        <row r="2599">
          <cell r="A2599" t="str">
            <v>88048</v>
          </cell>
          <cell r="B2599" t="str">
            <v>Transporte horizontal, blocos vazados de concreto ou cerâmico 19x19x39 cm, carrinho plataforma, 50m</v>
          </cell>
          <cell r="C2599" t="str">
            <v>un</v>
          </cell>
          <cell r="D2599">
            <v>0.23</v>
          </cell>
        </row>
        <row r="2600">
          <cell r="A2600" t="str">
            <v>88050</v>
          </cell>
          <cell r="B2600" t="str">
            <v>Transporte horizontal, blocos vazados de concreto ou cerâmico 19x19x39 cm, carrinho plataforma, 75m</v>
          </cell>
          <cell r="C2600" t="str">
            <v>un</v>
          </cell>
          <cell r="D2600">
            <v>0.31</v>
          </cell>
        </row>
        <row r="2601">
          <cell r="A2601" t="str">
            <v>88044</v>
          </cell>
          <cell r="B2601" t="str">
            <v>Transporte horizontal, blocos vazados de concreto ou cerâmico 19x19x39 cm, manual, 30m</v>
          </cell>
          <cell r="C2601" t="str">
            <v>un</v>
          </cell>
          <cell r="D2601">
            <v>0.41</v>
          </cell>
        </row>
        <row r="2602">
          <cell r="A2602" t="str">
            <v>88087</v>
          </cell>
          <cell r="B2602" t="str">
            <v>Transporte horizontal, lata de 18 l, manual, 30m</v>
          </cell>
          <cell r="C2602" t="str">
            <v>l</v>
          </cell>
          <cell r="D2602">
            <v>0.04</v>
          </cell>
        </row>
        <row r="2603">
          <cell r="A2603" t="str">
            <v>88039</v>
          </cell>
          <cell r="B2603" t="str">
            <v>Transporte horizontal, massa/granel, jerica 90l, 100m</v>
          </cell>
          <cell r="C2603" t="str">
            <v>m³</v>
          </cell>
          <cell r="D2603">
            <v>48</v>
          </cell>
        </row>
        <row r="2604">
          <cell r="A2604" t="str">
            <v>88036</v>
          </cell>
          <cell r="B2604" t="str">
            <v>Transporte horizontal, massa/granel, jerica 90l, 30m</v>
          </cell>
          <cell r="C2604" t="str">
            <v>m³</v>
          </cell>
          <cell r="D2604">
            <v>19.97</v>
          </cell>
        </row>
        <row r="2605">
          <cell r="A2605" t="str">
            <v>88037</v>
          </cell>
          <cell r="B2605" t="str">
            <v>Transporte horizontal, massa/granel, jerica 90l, 50m</v>
          </cell>
          <cell r="C2605" t="str">
            <v>m³</v>
          </cell>
          <cell r="D2605">
            <v>27.98</v>
          </cell>
        </row>
        <row r="2606">
          <cell r="A2606" t="str">
            <v>88038</v>
          </cell>
          <cell r="B2606" t="str">
            <v>Transporte horizontal, massa/granel, jerica 90l, 75m</v>
          </cell>
          <cell r="C2606" t="str">
            <v>m³</v>
          </cell>
          <cell r="D2606">
            <v>37.99</v>
          </cell>
        </row>
        <row r="2607">
          <cell r="A2607" t="str">
            <v>88082</v>
          </cell>
          <cell r="B2607" t="str">
            <v>Transporte horizontal, placas cerâmicas, carrinho para mini páletes, 1 00m</v>
          </cell>
          <cell r="C2607" t="str">
            <v>m²</v>
          </cell>
          <cell r="D2607">
            <v>0.34</v>
          </cell>
        </row>
        <row r="2608">
          <cell r="A2608" t="str">
            <v>88079</v>
          </cell>
          <cell r="B2608" t="str">
            <v>Transporte horizontal, placas cerâmicas, carrinho para mini páletes, 3 0m</v>
          </cell>
          <cell r="C2608" t="str">
            <v>m²</v>
          </cell>
          <cell r="D2608">
            <v>0.1</v>
          </cell>
        </row>
        <row r="2609">
          <cell r="A2609" t="str">
            <v>88080</v>
          </cell>
          <cell r="B2609" t="str">
            <v>Transporte horizontal, placas cerâmicas, carrinho para mini páletes, 5 0m</v>
          </cell>
          <cell r="C2609" t="str">
            <v>m²</v>
          </cell>
          <cell r="D2609">
            <v>0.17</v>
          </cell>
        </row>
        <row r="2610">
          <cell r="A2610" t="str">
            <v>88081</v>
          </cell>
          <cell r="B2610" t="str">
            <v>Transporte horizontal, placas cerâmicas, carrinho para mini páletes, 7 5m</v>
          </cell>
          <cell r="C2610" t="str">
            <v>m²</v>
          </cell>
          <cell r="D2610">
            <v>0.26</v>
          </cell>
        </row>
        <row r="2611">
          <cell r="A2611" t="str">
            <v>88078</v>
          </cell>
          <cell r="B2611" t="str">
            <v>Transporte horizontal, placas cerâmicas, carrinho plataforma, 100m. af _06/2014</v>
          </cell>
          <cell r="C2611" t="str">
            <v>m²</v>
          </cell>
          <cell r="D2611">
            <v>0.61</v>
          </cell>
        </row>
        <row r="2612">
          <cell r="A2612" t="str">
            <v>88075</v>
          </cell>
          <cell r="B2612" t="str">
            <v>Transporte horizontal, placas cerâmicas, carrinho plataforma, 30m</v>
          </cell>
          <cell r="C2612" t="str">
            <v>m²</v>
          </cell>
          <cell r="D2612">
            <v>0.4</v>
          </cell>
        </row>
        <row r="2613">
          <cell r="A2613" t="str">
            <v>88076</v>
          </cell>
          <cell r="B2613" t="str">
            <v>Transporte horizontal, placas cerâmicas, carrinho plataforma, 50m</v>
          </cell>
          <cell r="C2613" t="str">
            <v>m²</v>
          </cell>
          <cell r="D2613">
            <v>0.46</v>
          </cell>
        </row>
        <row r="2614">
          <cell r="A2614" t="str">
            <v>87457</v>
          </cell>
          <cell r="B2614" t="str">
            <v>Alvenaria de vedação de blocos vazados de concreto de 19x19x39cm (espe ssura 19cm) de paredes com área líquida maior ou igual a 6m² sem vãos e argamassa de assentamento com preparo em betoneira</v>
          </cell>
          <cell r="C2614" t="str">
            <v>m²</v>
          </cell>
          <cell r="D2614">
            <v>61.09</v>
          </cell>
        </row>
        <row r="2615">
          <cell r="A2615" t="str">
            <v>87458</v>
          </cell>
          <cell r="B2615" t="str">
            <v>Alvenaria de vedação de blocos vazados de concreto de 19x19x39cm (espe ssura 19cm) de paredes com área líquida maior ou igual a 6m² sem vãos e argamassa de assentamento com preparo manual</v>
          </cell>
          <cell r="C2615" t="str">
            <v>m²</v>
          </cell>
          <cell r="D2615">
            <v>61.94</v>
          </cell>
        </row>
        <row r="2616">
          <cell r="A2616" t="str">
            <v>87463</v>
          </cell>
          <cell r="B2616" t="str">
            <v>Alvenaria de vedação de blocos vazados de concreto de 19x19x39cm (espe ssura 19cm) de paredes com área líquida menor que 6m² com vãos e argam assa de assentamento com preparo em betoneira</v>
          </cell>
          <cell r="C2616" t="str">
            <v>m²</v>
          </cell>
          <cell r="D2616">
            <v>68.989999999999995</v>
          </cell>
        </row>
        <row r="2617">
          <cell r="A2617" t="str">
            <v>87464</v>
          </cell>
          <cell r="B2617" t="str">
            <v>Alvenaria de vedação de blocos vazados de concreto de 19x19x39cm (espe ssura 19cm) de paredes com área líquida menor que 6m² com vãos e argam assa de assentamento com preparo manual</v>
          </cell>
          <cell r="C2617" t="str">
            <v>m²</v>
          </cell>
          <cell r="D2617">
            <v>69.84</v>
          </cell>
        </row>
        <row r="2618">
          <cell r="A2618" t="str">
            <v>87451</v>
          </cell>
          <cell r="B2618" t="str">
            <v>Alvenaria de vedação de blocos vazados de concreto de 19x19x39cm (espe ssura 19cm) de paredes com área líquida menor que 6m² sem vãos e argam assa de assentamento com preparo em betoneira</v>
          </cell>
          <cell r="C2618" t="str">
            <v>m²</v>
          </cell>
          <cell r="D2618">
            <v>65.23</v>
          </cell>
        </row>
        <row r="2619">
          <cell r="A2619" t="str">
            <v>87452</v>
          </cell>
          <cell r="B2619" t="str">
            <v>Alvenaria de vedação de blocos vazados de concreto de 19x19x39cm (espe ssura 19cm) de paredes com área líquida menor que 6m² sem vãos e argam assa de assentamento com preparo manual</v>
          </cell>
          <cell r="C2619" t="str">
            <v>m²</v>
          </cell>
          <cell r="D2619">
            <v>65.63</v>
          </cell>
        </row>
        <row r="2620">
          <cell r="A2620" t="str">
            <v>87465</v>
          </cell>
          <cell r="B2620" t="str">
            <v>Alvenaria de vedação de blocos vazados de concreto de 9x19x39cm (espes sura 9cm) de paredes com área líquida maior ou igual a 6m² com vãos e argamassa de assentamento com preparo em betoneira</v>
          </cell>
          <cell r="C2620" t="str">
            <v>m²</v>
          </cell>
          <cell r="D2620">
            <v>41.8</v>
          </cell>
        </row>
        <row r="2621">
          <cell r="A2621" t="str">
            <v>87466</v>
          </cell>
          <cell r="B2621" t="str">
            <v>Alvenaria de vedação de blocos vazados de concreto de 9x19x39cm (espes sura 9cm) de paredes com área líquida maior ou igual a 6m² com vãos e argamassa de assentamento com preparo manual</v>
          </cell>
          <cell r="C2621" t="str">
            <v>m²</v>
          </cell>
          <cell r="D2621">
            <v>42.38</v>
          </cell>
        </row>
        <row r="2622">
          <cell r="A2622" t="str">
            <v>87453</v>
          </cell>
          <cell r="B2622" t="str">
            <v>Alvenaria de vedação de blocos vazados de concreto de 9x19x39cm (espes sura 9cm) de paredes com área líquida maior ou igual a 6m² sem vãos e argamassa de assentamento com preparo em betoneira</v>
          </cell>
          <cell r="C2622" t="str">
            <v>m²</v>
          </cell>
          <cell r="D2622">
            <v>39.450000000000003</v>
          </cell>
        </row>
        <row r="2623">
          <cell r="A2623" t="str">
            <v>87454</v>
          </cell>
          <cell r="B2623" t="str">
            <v>Alvenaria de vedação de blocos vazados de concreto de 9x19x39cm (espes sura 9cm) de paredes com área líquida maior ou igual a 6m² sem vãos e argamassa de assentamento com preparo manual</v>
          </cell>
          <cell r="C2623" t="str">
            <v>m²</v>
          </cell>
          <cell r="D2623">
            <v>40.03</v>
          </cell>
        </row>
        <row r="2624">
          <cell r="A2624" t="str">
            <v>87459</v>
          </cell>
          <cell r="B2624" t="str">
            <v>Alvenaria de vedação de blocos vazados de concreto de 9x19x39cm (espes sura 9cm) de paredes com área líquida menor que 6m² com vãos e argamas sa de assentamento com preparo em betoneira</v>
          </cell>
          <cell r="C2624" t="str">
            <v>m²</v>
          </cell>
          <cell r="D2624">
            <v>46.31</v>
          </cell>
        </row>
        <row r="2625">
          <cell r="A2625" t="str">
            <v>87460</v>
          </cell>
          <cell r="B2625" t="str">
            <v>Alvenaria de vedação de blocos vazados de concreto de 9x19x39cm (espes sura 9cm) de paredes com área líquida menor que 6m² com vãos e argamas sa de assentamento com preparo manual</v>
          </cell>
          <cell r="C2625" t="str">
            <v>m²</v>
          </cell>
          <cell r="D2625">
            <v>46.89</v>
          </cell>
        </row>
        <row r="2626">
          <cell r="A2626" t="str">
            <v>86906</v>
          </cell>
          <cell r="B2626" t="str">
            <v>Torneira cromada de mesa, 1/2" ou 3/4", para lavatório, padrão popular - fornecimento e instalação. af_12/2013</v>
          </cell>
          <cell r="C2626" t="str">
            <v>un</v>
          </cell>
          <cell r="D2626">
            <v>38.020000000000003</v>
          </cell>
        </row>
        <row r="2627">
          <cell r="A2627" t="str">
            <v>86903</v>
          </cell>
          <cell r="B2627" t="str">
            <v>Lavatório louça branca com coluna, 45 x 55cm ou equivalente, padrão médio - fornecimento e instalação</v>
          </cell>
          <cell r="C2627" t="str">
            <v>un</v>
          </cell>
          <cell r="D2627">
            <v>226.36</v>
          </cell>
        </row>
        <row r="2628">
          <cell r="A2628" t="str">
            <v>88077</v>
          </cell>
          <cell r="B2628" t="str">
            <v>Transporte horizontal, placas cerâmicas, carrinho plataforma, 75m</v>
          </cell>
          <cell r="C2628" t="str">
            <v>m²</v>
          </cell>
          <cell r="D2628">
            <v>0.53</v>
          </cell>
        </row>
        <row r="2629">
          <cell r="A2629" t="str">
            <v>88074</v>
          </cell>
          <cell r="B2629" t="str">
            <v>Transporte horizontal, placas cerâmicas, manual, 30m</v>
          </cell>
          <cell r="C2629" t="str">
            <v>m²</v>
          </cell>
          <cell r="D2629">
            <v>0.59</v>
          </cell>
        </row>
        <row r="2630">
          <cell r="A2630" t="str">
            <v>88100</v>
          </cell>
          <cell r="B2630" t="str">
            <v>Transporte vertical, blocos cerâmicos furados na horizontal 9x19x19 cm , manual, 1 pavimento</v>
          </cell>
          <cell r="C2630" t="str">
            <v>un</v>
          </cell>
          <cell r="D2630">
            <v>0.08</v>
          </cell>
        </row>
        <row r="2631">
          <cell r="A2631" t="str">
            <v>88099</v>
          </cell>
          <cell r="B2631" t="str">
            <v>Transporte vertical, blocos vazados de concreto ou cerâmico 19x19x39 c m, manual, 1 pavimento</v>
          </cell>
          <cell r="C2631" t="str">
            <v>un</v>
          </cell>
          <cell r="D2631">
            <v>0.16</v>
          </cell>
        </row>
        <row r="2632">
          <cell r="A2632" t="str">
            <v>88102</v>
          </cell>
          <cell r="B2632" t="str">
            <v>Transporte vertical, lata de 18 l, manual, 1 pavimento</v>
          </cell>
          <cell r="C2632" t="str">
            <v>l</v>
          </cell>
          <cell r="D2632">
            <v>0.01</v>
          </cell>
        </row>
        <row r="2633">
          <cell r="A2633" t="str">
            <v>88103</v>
          </cell>
          <cell r="B2633" t="str">
            <v>Transporte vertical, massa/granel lata de 10 l, manual, 1 pavimento. a f_06/2014</v>
          </cell>
          <cell r="C2633" t="str">
            <v>l</v>
          </cell>
          <cell r="D2633">
            <v>0.03</v>
          </cell>
        </row>
        <row r="2634">
          <cell r="A2634" t="str">
            <v>88101</v>
          </cell>
          <cell r="B2634" t="str">
            <v>Transporte vertical, placas cerâmicas, manual, 1 pavimento</v>
          </cell>
          <cell r="C2634" t="str">
            <v>m²</v>
          </cell>
          <cell r="D2634">
            <v>0.26</v>
          </cell>
        </row>
        <row r="2635">
          <cell r="A2635" t="str">
            <v>87447</v>
          </cell>
          <cell r="B2635" t="str">
            <v>Alvenaria de vedação de blocos vazados de concreto de 9x19x39cm (espes sura 9cm) de paredes com área líquida menor que 6m² sem vãos e argamas sa de assentamento com preparo em betoneira</v>
          </cell>
          <cell r="C2635" t="str">
            <v>m²</v>
          </cell>
          <cell r="D2635">
            <v>42.18</v>
          </cell>
        </row>
        <row r="2636">
          <cell r="A2636" t="str">
            <v>87448</v>
          </cell>
          <cell r="B2636" t="str">
            <v>Alvenaria de vedação de blocos vazados de concreto de 9x19x39cm (espes sura 9cm) de paredes com área líquida menor que 6m² sem vãos e argamas sa de assentamento com preparo manual</v>
          </cell>
          <cell r="C2636" t="str">
            <v>m²</v>
          </cell>
          <cell r="D2636">
            <v>42.45</v>
          </cell>
        </row>
        <row r="2637">
          <cell r="A2637" t="str">
            <v>86905</v>
          </cell>
          <cell r="B2637" t="str">
            <v>Aparelho misturador de mesa para lavatório, padrão médio - forneciment o e instalação</v>
          </cell>
          <cell r="C2637" t="str">
            <v>un</v>
          </cell>
          <cell r="D2637">
            <v>162.52000000000001</v>
          </cell>
        </row>
        <row r="2638">
          <cell r="A2638" t="str">
            <v>86908</v>
          </cell>
          <cell r="B2638" t="str">
            <v>Aparelho misturador de mesa para pia de cozinha, padrão médio - fornec imento e instalação</v>
          </cell>
          <cell r="C2638" t="str">
            <v>un</v>
          </cell>
          <cell r="D2638">
            <v>195.44</v>
          </cell>
        </row>
        <row r="2639">
          <cell r="A2639" t="str">
            <v>88485</v>
          </cell>
          <cell r="B2639" t="str">
            <v>Aplicação de fundo selador acrílico em paredes, uma demão</v>
          </cell>
          <cell r="C2639" t="str">
            <v>m²</v>
          </cell>
          <cell r="D2639">
            <v>2.0299999999999998</v>
          </cell>
        </row>
        <row r="2640">
          <cell r="A2640" t="str">
            <v>88484</v>
          </cell>
          <cell r="B2640" t="str">
            <v>Aplicação de fundo selador acrílico em teto, uma demão</v>
          </cell>
          <cell r="C2640" t="str">
            <v>m²</v>
          </cell>
          <cell r="D2640">
            <v>2.2599999999999998</v>
          </cell>
        </row>
        <row r="2641">
          <cell r="A2641" t="str">
            <v>88483</v>
          </cell>
          <cell r="B2641" t="str">
            <v>Aplicação de fundo selador látex pva em paredes, uma demão</v>
          </cell>
          <cell r="C2641" t="str">
            <v>m²</v>
          </cell>
          <cell r="D2641">
            <v>3.02</v>
          </cell>
        </row>
        <row r="2642">
          <cell r="A2642" t="str">
            <v>88482</v>
          </cell>
          <cell r="B2642" t="str">
            <v>Aplicação de fundo selador látex pva em teto, uma demão</v>
          </cell>
          <cell r="C2642" t="str">
            <v>m²</v>
          </cell>
          <cell r="D2642">
            <v>3.18</v>
          </cell>
        </row>
        <row r="2643">
          <cell r="A2643" t="str">
            <v>88497</v>
          </cell>
          <cell r="B2643" t="str">
            <v>Aplicação e lixamento de massa látex em paredes, duas demãos</v>
          </cell>
          <cell r="C2643" t="str">
            <v>m²</v>
          </cell>
          <cell r="D2643">
            <v>9.6199999999999992</v>
          </cell>
        </row>
        <row r="2644">
          <cell r="A2644" t="str">
            <v>88495</v>
          </cell>
          <cell r="B2644" t="str">
            <v>Aplicação e lixamento de massa látex em paredes, uma demão</v>
          </cell>
          <cell r="C2644" t="str">
            <v>m²</v>
          </cell>
          <cell r="D2644">
            <v>6.92</v>
          </cell>
        </row>
        <row r="2645">
          <cell r="A2645" t="str">
            <v>88496</v>
          </cell>
          <cell r="B2645" t="str">
            <v>Aplicação e lixamento de massa látex em teto, duas demãos</v>
          </cell>
          <cell r="C2645" t="str">
            <v>m²</v>
          </cell>
          <cell r="D2645">
            <v>16.18</v>
          </cell>
        </row>
        <row r="2646">
          <cell r="A2646" t="str">
            <v>88494</v>
          </cell>
          <cell r="B2646" t="str">
            <v>Aplicação e lixamento de massa látex em teto, uma demão</v>
          </cell>
          <cell r="C2646" t="str">
            <v>m²</v>
          </cell>
          <cell r="D2646">
            <v>11.83</v>
          </cell>
        </row>
        <row r="2647">
          <cell r="A2647" t="str">
            <v>88412</v>
          </cell>
          <cell r="B2647" t="str">
            <v>Aplicação manual de fundo selador acrílico em panos cegos de fachada ( sem presença de vãos) de edifícios de múltiplos pavimentos</v>
          </cell>
          <cell r="C2647" t="str">
            <v>m²</v>
          </cell>
          <cell r="D2647">
            <v>1.75</v>
          </cell>
        </row>
        <row r="2648">
          <cell r="A2648" t="str">
            <v>88411</v>
          </cell>
          <cell r="B2648" t="str">
            <v>Aplicação manual de fundo selador acrílico em panos com presença de vãos de edifícios de múltiplos pavimentos</v>
          </cell>
          <cell r="C2648" t="str">
            <v>m²</v>
          </cell>
          <cell r="D2648">
            <v>2.12</v>
          </cell>
        </row>
        <row r="2649">
          <cell r="A2649" t="str">
            <v>88415</v>
          </cell>
          <cell r="B2649" t="str">
            <v>Aplicação manual de fundo selador acrílico em paredes externas de casas</v>
          </cell>
          <cell r="C2649" t="str">
            <v>m²</v>
          </cell>
          <cell r="D2649">
            <v>2.2400000000000002</v>
          </cell>
        </row>
        <row r="2650">
          <cell r="A2650" t="str">
            <v>88413</v>
          </cell>
          <cell r="B2650" t="str">
            <v>Aplicação manual de fundo selador acrílico em superfícies externas de sacada de edifícios de múltiplos pavimentos</v>
          </cell>
          <cell r="C2650" t="str">
            <v>m²</v>
          </cell>
          <cell r="D2650">
            <v>2.88</v>
          </cell>
        </row>
        <row r="2651">
          <cell r="A2651" t="str">
            <v>88414</v>
          </cell>
          <cell r="B2651" t="str">
            <v>Aplicação manual de fundo selador acrílico em superfícies internas da sacada de edifícios de múltiplos pavimentos</v>
          </cell>
          <cell r="C2651" t="str">
            <v>m²</v>
          </cell>
          <cell r="D2651">
            <v>3.12</v>
          </cell>
        </row>
        <row r="2652">
          <cell r="A2652" t="str">
            <v>87418</v>
          </cell>
          <cell r="B2652" t="str">
            <v>Aplicação manual de gesso desempenado (sem taliscas) em paredes de amb ientes de área entre 5m² e 10m², espessura de 0,5cm</v>
          </cell>
          <cell r="C2652" t="str">
            <v>m²</v>
          </cell>
          <cell r="D2652">
            <v>9.09</v>
          </cell>
        </row>
        <row r="2653">
          <cell r="A2653" t="str">
            <v>87421</v>
          </cell>
          <cell r="B2653" t="str">
            <v>Aplicação manual de gesso desempenado (sem taliscas) em paredes de amb ientes de área entre 5m² e 10m², espessura de 1,0cm</v>
          </cell>
          <cell r="C2653" t="str">
            <v>m²</v>
          </cell>
          <cell r="D2653">
            <v>13.56</v>
          </cell>
        </row>
        <row r="2654">
          <cell r="A2654" t="str">
            <v>87417</v>
          </cell>
          <cell r="B2654" t="str">
            <v>Aplicação manual de gesso desempenado (sem taliscas) em paredes de amb ientes de área maior que 10m², espessura de 0,5cm</v>
          </cell>
          <cell r="C2654" t="str">
            <v>m²</v>
          </cell>
          <cell r="D2654">
            <v>8.84</v>
          </cell>
        </row>
        <row r="2655">
          <cell r="A2655" t="str">
            <v>86932</v>
          </cell>
          <cell r="B2655" t="str">
            <v>Vaso sanitário sifonado com caixa acoplada louça branca - padrão médio , incluso engate flexível em metal cromado, 1/2" x 40cm - fornecimento e instalação</v>
          </cell>
          <cell r="C2655" t="str">
            <v>un</v>
          </cell>
          <cell r="D2655">
            <v>416.49</v>
          </cell>
        </row>
        <row r="2656">
          <cell r="A2656" t="str">
            <v>87797</v>
          </cell>
          <cell r="B2656" t="str">
            <v>Emboço ou massa única em argamassa traço 1:2:8, preparo mecânico com b etoneira 400 l, aplicada manualmente em panos cegos de fachada (sem pr esença de vãos), espessura de 35 mm</v>
          </cell>
          <cell r="C2656" t="str">
            <v>m²</v>
          </cell>
          <cell r="D2656">
            <v>26.77</v>
          </cell>
        </row>
        <row r="2657">
          <cell r="A2657" t="str">
            <v>87801</v>
          </cell>
          <cell r="B2657" t="str">
            <v>Emboço ou massa única em argamassa traço 1:2:8, preparo mecânico com b etoneira 400 l, aplicada manualmente em panos cegos de fachada (sem pr esença de vãos), espessura de 45 mm</v>
          </cell>
          <cell r="C2657" t="str">
            <v>m²</v>
          </cell>
          <cell r="D2657">
            <v>32.06</v>
          </cell>
        </row>
        <row r="2658">
          <cell r="A2658" t="str">
            <v>87805</v>
          </cell>
          <cell r="B2658" t="str">
            <v>Emboço ou massa única em argamassa traço 1:2:8, preparo mecânico com b etoneira 400 l, aplicada manualmente em panos cegos de fachada (sem pr esença de vãos), espessura maior ou igual a 50 mm</v>
          </cell>
          <cell r="C2658" t="str">
            <v>m²</v>
          </cell>
          <cell r="D2658">
            <v>36.74</v>
          </cell>
        </row>
        <row r="2659">
          <cell r="A2659" t="str">
            <v>87775</v>
          </cell>
          <cell r="B2659" t="str">
            <v>Emboço ou massa única em argamassa traço 1:2:8, preparo mecânico com b etoneira 400 l, aplicada manualmente em panos de fachada com presença de vãos, espessura de 25 mm</v>
          </cell>
          <cell r="C2659" t="str">
            <v>m²</v>
          </cell>
          <cell r="D2659">
            <v>31.63</v>
          </cell>
        </row>
        <row r="2660">
          <cell r="A2660" t="str">
            <v>87779</v>
          </cell>
          <cell r="B2660" t="str">
            <v>Emboço ou massa única em argamassa traço 1:2:8, preparo mecânico com b etoneira 400 l, aplicada manualmente em panos de fachada com presença de vãos, espessura de 35 mm</v>
          </cell>
          <cell r="C2660" t="str">
            <v>m²</v>
          </cell>
          <cell r="D2660">
            <v>37.15</v>
          </cell>
        </row>
        <row r="2661">
          <cell r="A2661" t="str">
            <v>87784</v>
          </cell>
          <cell r="B2661" t="str">
            <v>Emboço ou massa única em argamassa traço 1:2:8, preparo mecânico com b etoneira 400 l, aplicada manualmente em panos de fachada com presença de vãos, espessura de 45 mm</v>
          </cell>
          <cell r="C2661" t="str">
            <v>m²</v>
          </cell>
          <cell r="D2661">
            <v>42.67</v>
          </cell>
        </row>
        <row r="2662">
          <cell r="A2662" t="str">
            <v>87788</v>
          </cell>
          <cell r="B2662" t="str">
            <v>Emboço ou massa única em argamassa traço 1:2:8, preparo mecânico com b etoneira 400 l, aplicada manualmente em panos de fachada com presença de vãos, espessura maior ou igual a 50 mm</v>
          </cell>
          <cell r="C2662" t="str">
            <v>m²</v>
          </cell>
          <cell r="D2662">
            <v>54.33</v>
          </cell>
        </row>
        <row r="2663">
          <cell r="A2663" t="str">
            <v>87809</v>
          </cell>
          <cell r="B2663" t="str">
            <v>Emboço ou massa única em argamassa traço 1:2:8, preparo mecânico com b etoneira 400 l, aplicada manualmente em superfícies externas da sacada , espessura de 25 mm, sem uso de tela metálica de reforço contra fissu ração</v>
          </cell>
          <cell r="C2663" t="str">
            <v>m²</v>
          </cell>
          <cell r="D2663">
            <v>49.03</v>
          </cell>
        </row>
        <row r="2664">
          <cell r="A2664" t="str">
            <v>87813</v>
          </cell>
          <cell r="B2664" t="str">
            <v>Emboço ou massa única em argamassa traço 1:2:8, preparo mecânico com b etoneira 400 l, aplicada manualmente em superfícies externas da sacada , espessura de 35 mm, sem uso de tela metálica de reforço contra fissu ração</v>
          </cell>
          <cell r="C2664" t="str">
            <v>m²</v>
          </cell>
          <cell r="D2664">
            <v>54.32</v>
          </cell>
        </row>
        <row r="2665">
          <cell r="A2665" t="str">
            <v>87817</v>
          </cell>
          <cell r="B2665" t="str">
            <v>Emboço ou massa única em argamassa traço 1:2:8, preparo mecânico com b etoneira 400 l, aplicada manualmente em superfícies externas da sacada , espessura de 45 mm, sem uso de tela metálica de reforço contra fissu ração</v>
          </cell>
          <cell r="C2665" t="str">
            <v>m²</v>
          </cell>
          <cell r="D2665">
            <v>59.36</v>
          </cell>
        </row>
        <row r="2666">
          <cell r="A2666" t="str">
            <v>87821</v>
          </cell>
          <cell r="B2666" t="str">
            <v>Emboço ou massa única em argamassa traço 1:2:8, preparo mecânico com b etoneira 400 l, aplicada manualmente em superfícies externas da sacada , espessura maior ou igual a 50 mm, sem uso de tela metálica de reforç o contra fissuração</v>
          </cell>
          <cell r="C2666" t="str">
            <v>m²</v>
          </cell>
          <cell r="D2666">
            <v>84.69</v>
          </cell>
        </row>
        <row r="2667">
          <cell r="A2667" t="str">
            <v>87825</v>
          </cell>
          <cell r="B2667" t="str">
            <v>Emboço ou massa única em argamassa traço 1:2:8, preparo mecânico com b etoneira 400 l, aplicada manualmente nas paredes internas da sacada, e spessura de 25 mm, sem uso de tela metálica de reforço contra fissuraç ão</v>
          </cell>
          <cell r="C2667" t="str">
            <v>m²</v>
          </cell>
          <cell r="D2667">
            <v>39.450000000000003</v>
          </cell>
        </row>
        <row r="2668">
          <cell r="A2668" t="str">
            <v>87829</v>
          </cell>
          <cell r="B2668" t="str">
            <v>Emboço ou massa única em argamassa traço 1:2:8, preparo mecânico com b etoneira 400 l, aplicada manualmente nas paredes internas da sacada, e spessura de 35 mm, sem uso de tela metálica de reforço contra fissuraç ão</v>
          </cell>
          <cell r="C2668" t="str">
            <v>m²</v>
          </cell>
          <cell r="D2668">
            <v>45.45</v>
          </cell>
        </row>
        <row r="2669">
          <cell r="A2669" t="str">
            <v>88324</v>
          </cell>
          <cell r="B2669" t="str">
            <v>Tratorista com encargos complementares</v>
          </cell>
          <cell r="C2669" t="str">
            <v>h</v>
          </cell>
          <cell r="D2669">
            <v>19.12</v>
          </cell>
        </row>
        <row r="2670">
          <cell r="A2670" t="str">
            <v>86879</v>
          </cell>
          <cell r="B2670" t="str">
            <v>Válvula em plástico 1" para pia, tanque ou lavatório, com ou sem ladrã o - fornecimento e instalação</v>
          </cell>
          <cell r="C2670" t="str">
            <v>un</v>
          </cell>
          <cell r="D2670">
            <v>4.57</v>
          </cell>
        </row>
        <row r="2671">
          <cell r="A2671" t="str">
            <v>86880</v>
          </cell>
          <cell r="B2671" t="str">
            <v>Válvula em plástico cromado tipo americana 3.1/2" x 1.1/2" sem adaptad or para pia - fornecimento e instalação</v>
          </cell>
          <cell r="C2671" t="str">
            <v>un</v>
          </cell>
          <cell r="D2671">
            <v>13.69</v>
          </cell>
        </row>
        <row r="2672">
          <cell r="A2672" t="str">
            <v>86888</v>
          </cell>
          <cell r="B2672" t="str">
            <v>Vaso sanitário sifonado com caixa acoplada louça branca - padrão médio - fornecimento e instalação</v>
          </cell>
          <cell r="C2672" t="str">
            <v>un</v>
          </cell>
          <cell r="D2672">
            <v>367.61</v>
          </cell>
        </row>
        <row r="2673">
          <cell r="A2673" t="str">
            <v>87557</v>
          </cell>
          <cell r="B2673" t="str">
            <v>Emboço, para recebimento de cerâmica, em argamassa industrializada, pr eparo mecânico, aplicado com equipamento de mistura e projeção de 1,5 m3/h de argamassa em faces internas de paredes de ambientes com área e ntre 5m2 e 10m2, espessura de 10mm, com exec</v>
          </cell>
          <cell r="C2673" t="str">
            <v>m²</v>
          </cell>
          <cell r="D2673">
            <v>32.200000000000003</v>
          </cell>
        </row>
        <row r="2674">
          <cell r="A2674" t="str">
            <v>87539</v>
          </cell>
          <cell r="B2674" t="str">
            <v>Emboço, para recebimento de cerâmica, em argamassa industrializada, pr eparo mecânico, aplicado com equipamento de mistura e projeção de 1,5 m3/h de argamassa em faces internas de paredes de ambientes com área e ntre 5m2 e 10m2, espessura de 20mm, com exec</v>
          </cell>
          <cell r="C2674" t="str">
            <v>m²</v>
          </cell>
          <cell r="D2674">
            <v>55.5</v>
          </cell>
        </row>
        <row r="2675">
          <cell r="A2675" t="str">
            <v>87559</v>
          </cell>
          <cell r="B2675" t="str">
            <v>Emboço, para recebimento de cerâmica, em argamassa industrializada, pr eparo mecânico, aplicado com equipamento de mistura e projeção de 1,5 m3/h de argamassa em faces internas de paredes de ambientes com área m aior que 10m2, espessura de 10mm, com execuç</v>
          </cell>
          <cell r="C2675" t="str">
            <v>m²</v>
          </cell>
          <cell r="D2675">
            <v>30.5</v>
          </cell>
        </row>
        <row r="2676">
          <cell r="A2676" t="str">
            <v>87541</v>
          </cell>
          <cell r="B2676" t="str">
            <v>Emboço, para recebimento de cerâmica, em argamassa industrializada, pr eparo mecânico, aplicado com equipamento de mistura e projeção de 1,5 m3/h de argamassa em faces internas de paredes de ambientes com área m aior que 10m2, espessura de 20mm, com execuç</v>
          </cell>
          <cell r="C2676" t="str">
            <v>m²</v>
          </cell>
          <cell r="D2676">
            <v>53.8</v>
          </cell>
        </row>
        <row r="2677">
          <cell r="A2677" t="str">
            <v>87555</v>
          </cell>
          <cell r="B2677" t="str">
            <v>Emboço, para recebimento de cerâmica, em argamassa industrializada, pr eparo mecânico, aplicado com equipamento de mistura e projeção de 1,5 m3/h de argamassa em faces internas de paredes de ambientes com área m enor que 5m2, espessura de 10mm, com execuçã</v>
          </cell>
          <cell r="C2677" t="str">
            <v>m²</v>
          </cell>
          <cell r="D2677">
            <v>34.5</v>
          </cell>
        </row>
        <row r="2678">
          <cell r="A2678" t="str">
            <v>87537</v>
          </cell>
          <cell r="B2678" t="str">
            <v>Emboço, para recebimento de cerâmica, em argamassa industrializada, pr eparo mecânico, aplicado com equipamento de mistura e projeção de 1,5 m3/h de argamassa em faces internas de paredes de ambientes com área m enor que 5m2, espessura de 20mm, com execuçã</v>
          </cell>
          <cell r="C2678" t="str">
            <v>m²</v>
          </cell>
          <cell r="D2678">
            <v>57.8</v>
          </cell>
        </row>
        <row r="2679">
          <cell r="A2679" t="str">
            <v>87550</v>
          </cell>
          <cell r="B2679" t="str">
            <v>Emboço, para recebimento de cerâmica, em argamassa traço 1:2:8, prepar o manual, aplicado manualmente em faces internas de paredes de ambient es com área entre 5m2 e 10m2, espessura de 10mm, com execução de talis cas</v>
          </cell>
          <cell r="C2679" t="str">
            <v>m²</v>
          </cell>
          <cell r="D2679">
            <v>13.97</v>
          </cell>
        </row>
        <row r="2680">
          <cell r="A2680" t="str">
            <v>87532</v>
          </cell>
          <cell r="B2680" t="str">
            <v>Emboço, para recebimento de cerâmica, em argamassa traço 1:2:8, prepar o manual, aplicado manualmente em faces internas de paredes de ambient es com área entre 5m2 e 10m2, espessura de 20mm, com execução de talis cas</v>
          </cell>
          <cell r="C2680" t="str">
            <v>m²</v>
          </cell>
          <cell r="D2680">
            <v>22.53</v>
          </cell>
        </row>
        <row r="2681">
          <cell r="A2681" t="str">
            <v>87554</v>
          </cell>
          <cell r="B2681" t="str">
            <v>Emboço, para recebimento de cerâmica, em argamassa traço 1:2:8, prepar o manual, aplicado manualmente em faces internas de paredes de ambient es com área maior que 10m2, espessura de 10mm, com execução de talisca s</v>
          </cell>
          <cell r="C2681" t="str">
            <v>m²</v>
          </cell>
          <cell r="D2681">
            <v>11.97</v>
          </cell>
        </row>
        <row r="2682">
          <cell r="A2682" t="str">
            <v>87536</v>
          </cell>
          <cell r="B2682" t="str">
            <v>Emboço, para recebimento de cerâmica, em argamassa traço 1:2:8, prepar o manual, aplicado manualmente em faces internas de paredes de ambient es com área maior que 10m2, espessura de 20mm, com execução de talisca s</v>
          </cell>
          <cell r="C2682" t="str">
            <v>m²</v>
          </cell>
          <cell r="D2682">
            <v>20.53</v>
          </cell>
        </row>
        <row r="2683">
          <cell r="A2683" t="str">
            <v>87546</v>
          </cell>
          <cell r="B2683" t="str">
            <v xml:space="preserve">Emboço, para recebimento de cerâmica, em argamassa traço 1:2:8, prepar o manual, aplicado manualmente em faces internas de paredes de ambient es com área menor que 5m2, espessura de 10mm, com execução de taliscas </v>
          </cell>
          <cell r="C2683" t="str">
            <v>m²</v>
          </cell>
          <cell r="D2683">
            <v>16.68</v>
          </cell>
        </row>
        <row r="2684">
          <cell r="A2684" t="str">
            <v>87528</v>
          </cell>
          <cell r="B2684" t="str">
            <v xml:space="preserve">Emboço, para recebimento de cerâmica, em argamassa traço 1:2:8, prepar o manual, aplicado manualmente em faces internas de paredes de ambient es com área menor que 5m2, espessura de 20mm, com execução de taliscas </v>
          </cell>
          <cell r="C2684" t="str">
            <v>m²</v>
          </cell>
          <cell r="D2684">
            <v>25.24</v>
          </cell>
        </row>
        <row r="2685">
          <cell r="A2685" t="str">
            <v>87549</v>
          </cell>
          <cell r="B2685" t="str">
            <v>Emboço, para recebimento de cerâmica, em argamassa traço 1:2:8, prepar o mecânico com betoneira 400l, aplicado manualmente em faces internas de paredes de ambientes com área entre 5m2 e 10m2, espessura de 10mm, com execução de taliscas</v>
          </cell>
          <cell r="C2685" t="str">
            <v>m²</v>
          </cell>
          <cell r="D2685">
            <v>12.56</v>
          </cell>
        </row>
        <row r="2686">
          <cell r="A2686" t="str">
            <v>87531</v>
          </cell>
          <cell r="B2686" t="str">
            <v>Emboço, para recebimento de cerâmica, em argamassa traço 1:2:8, prepar o mecânico com betoneira 400l, aplicado manualmente em faces internas de paredes de ambientes com área entre 5m2 e 10m2, espessura de 20mm, com execução de taliscas</v>
          </cell>
          <cell r="C2686" t="str">
            <v>m²</v>
          </cell>
          <cell r="D2686">
            <v>20.04</v>
          </cell>
        </row>
        <row r="2687">
          <cell r="A2687" t="str">
            <v>87553</v>
          </cell>
          <cell r="B2687" t="str">
            <v>Emboço, para recebimento de cerâmica, em argamassa traço 1:2:8, prepar o mecânico com betoneira 400l, aplicado manualmente em faces internas de paredes de ambientes com área maior que 10m2, espessura de 10mm, co m execução de taliscas</v>
          </cell>
          <cell r="C2687" t="str">
            <v>m²</v>
          </cell>
          <cell r="D2687">
            <v>10.56</v>
          </cell>
        </row>
        <row r="2688">
          <cell r="A2688" t="str">
            <v>87535</v>
          </cell>
          <cell r="B2688" t="str">
            <v>Emboço, para recebimento de cerâmica, em argamassa traço 1:2:8, prepar o mecânico com betoneira 400l, aplicado manualmente em faces internas de paredes de ambientes com área maior que 10m2, espessura de 20mm, co m execução de taliscas</v>
          </cell>
          <cell r="C2688" t="str">
            <v>m²</v>
          </cell>
          <cell r="D2688">
            <v>18.05</v>
          </cell>
        </row>
        <row r="2689">
          <cell r="A2689" t="str">
            <v>87545</v>
          </cell>
          <cell r="B2689" t="str">
            <v>Emboço, para recebimento de cerâmica, em argamassa traço 1:2:8, prepar o mecânico com betoneira 400l, aplicado manualmente em faces internas de paredes de ambientes com área menor que 5m2, espessura de 10mm, com execução de taliscas</v>
          </cell>
          <cell r="C2689" t="str">
            <v>m²</v>
          </cell>
          <cell r="D2689">
            <v>15.27</v>
          </cell>
        </row>
        <row r="2690">
          <cell r="A2690" t="str">
            <v>87527</v>
          </cell>
          <cell r="B2690" t="str">
            <v>Emboço, para recebimento de cerâmica, em argamassa traço 1:2:8, prepar o mecânico com betoneira 400l, aplicado manualmente em faces internas de paredes de ambientes com área menor que 5m2, espessura de 20mm, com execução de taliscas</v>
          </cell>
          <cell r="C2690" t="str">
            <v>m²</v>
          </cell>
          <cell r="D2690">
            <v>22.75</v>
          </cell>
        </row>
        <row r="2691">
          <cell r="A2691" t="str">
            <v>86912</v>
          </cell>
          <cell r="B2691" t="str">
            <v>Torneira cromada longa, de parede, 1/2" ou 3/4", para pia de cozinha, padrão médio fornecimento e instalação</v>
          </cell>
          <cell r="C2691" t="str">
            <v>un</v>
          </cell>
          <cell r="D2691">
            <v>32.200000000000003</v>
          </cell>
        </row>
        <row r="2692">
          <cell r="A2692" t="str">
            <v>86936</v>
          </cell>
          <cell r="B2692" t="str">
            <v>Cuba de embutir de aço inoxidável média, incluso válvula tipo americana e sifão tipo garrafa em metal cromado - fornecimento e instalação</v>
          </cell>
          <cell r="C2692" t="str">
            <v>un</v>
          </cell>
          <cell r="D2692">
            <v>375.35</v>
          </cell>
        </row>
        <row r="2693">
          <cell r="A2693" t="str">
            <v>88267</v>
          </cell>
          <cell r="B2693" t="str">
            <v>Encanador ou bombeiro hidráulico com encargos complementares</v>
          </cell>
          <cell r="C2693" t="str">
            <v>h</v>
          </cell>
          <cell r="D2693">
            <v>13.98</v>
          </cell>
        </row>
        <row r="2694">
          <cell r="A2694" t="str">
            <v>86886</v>
          </cell>
          <cell r="B2694" t="str">
            <v>Engate flexível em metal cromado, 1/2" x 30cm - fornecimento e instala ção</v>
          </cell>
          <cell r="C2694" t="str">
            <v>un</v>
          </cell>
          <cell r="D2694">
            <v>44.89</v>
          </cell>
        </row>
        <row r="2695">
          <cell r="A2695" t="str">
            <v>86887</v>
          </cell>
          <cell r="B2695" t="str">
            <v>Engate flexível em metal cromado, 1/2" x 40cm - fornecimento e instala ção</v>
          </cell>
          <cell r="C2695" t="str">
            <v>un</v>
          </cell>
          <cell r="D2695">
            <v>48.88</v>
          </cell>
        </row>
        <row r="2696">
          <cell r="A2696" t="str">
            <v>86884</v>
          </cell>
          <cell r="B2696" t="str">
            <v>Engate flexível em plástico branco, 1/2" x 30cm - fornecimento e insta lação</v>
          </cell>
          <cell r="C2696" t="str">
            <v>un</v>
          </cell>
          <cell r="D2696">
            <v>5.62</v>
          </cell>
        </row>
        <row r="2697">
          <cell r="A2697" t="str">
            <v>86885</v>
          </cell>
          <cell r="B2697" t="str">
            <v>Engate flexível em plástico branco, 1/2" x 40cm - fornecimento e insta lação</v>
          </cell>
          <cell r="C2697" t="str">
            <v>un</v>
          </cell>
          <cell r="D2697">
            <v>7</v>
          </cell>
        </row>
        <row r="2698">
          <cell r="A2698" t="str">
            <v>88237</v>
          </cell>
          <cell r="B2698" t="str">
            <v>Epi (encargos complementares)</v>
          </cell>
          <cell r="C2698" t="str">
            <v>h</v>
          </cell>
          <cell r="D2698">
            <v>0.82</v>
          </cell>
        </row>
        <row r="2699">
          <cell r="A2699" t="str">
            <v>88569</v>
          </cell>
          <cell r="B2699" t="str">
            <v>Espargidor de asfalto pressurizado com tanque de 2500l, rebocável com motor a gasolina potencia 3,4hp  depreciaçã</v>
          </cell>
          <cell r="C2699" t="str">
            <v>h</v>
          </cell>
          <cell r="D2699">
            <v>3.12</v>
          </cell>
        </row>
        <row r="2700">
          <cell r="A2700" t="str">
            <v>88570</v>
          </cell>
          <cell r="B2700" t="str">
            <v>Espargidor de asfalto pressurizado com tanque de 2500l, rebocável com motor a gasolina potencia 3,4hp  juro</v>
          </cell>
          <cell r="C2700" t="str">
            <v>h</v>
          </cell>
          <cell r="D2700">
            <v>1.28</v>
          </cell>
        </row>
        <row r="2701">
          <cell r="A2701" t="str">
            <v>88268</v>
          </cell>
          <cell r="B2701" t="str">
            <v>Estucador com encargos complementares</v>
          </cell>
          <cell r="C2701" t="str">
            <v>h</v>
          </cell>
          <cell r="D2701">
            <v>12.8</v>
          </cell>
        </row>
        <row r="2702">
          <cell r="A2702" t="str">
            <v>88236</v>
          </cell>
          <cell r="B2702" t="str">
            <v>Ferramentas (encargos complementares)</v>
          </cell>
          <cell r="C2702" t="str">
            <v>h</v>
          </cell>
          <cell r="D2702">
            <v>0.45</v>
          </cell>
        </row>
        <row r="2703">
          <cell r="A2703" t="str">
            <v>88549</v>
          </cell>
          <cell r="B2703" t="str">
            <v>Fornecimento e assentamento de brita 2-drenos e filtros   mm</v>
          </cell>
          <cell r="C2703" t="str">
            <v>m³</v>
          </cell>
          <cell r="D2703">
            <v>68.73</v>
          </cell>
        </row>
        <row r="2704">
          <cell r="A2704" t="str">
            <v>88269</v>
          </cell>
          <cell r="B2704" t="str">
            <v>Gesseiro com encargos complementares</v>
          </cell>
          <cell r="C2704" t="str">
            <v>h</v>
          </cell>
          <cell r="D2704">
            <v>12.8</v>
          </cell>
        </row>
        <row r="2705">
          <cell r="A2705" t="str">
            <v>87026</v>
          </cell>
          <cell r="B2705" t="str">
            <v>Grade de disco rebocável 20x24  com 20 discos diam 24x6mm com pneus pa ra transporte - juros</v>
          </cell>
          <cell r="C2705" t="str">
            <v>h</v>
          </cell>
          <cell r="D2705">
            <v>0.74</v>
          </cell>
        </row>
        <row r="2706">
          <cell r="A2706" t="str">
            <v>88270</v>
          </cell>
          <cell r="B2706" t="str">
            <v>Impermeabilizador com encargos complementares</v>
          </cell>
          <cell r="C2706" t="str">
            <v>h</v>
          </cell>
          <cell r="D2706">
            <v>14.49</v>
          </cell>
        </row>
        <row r="2707">
          <cell r="A2707" t="str">
            <v>88441</v>
          </cell>
          <cell r="B2707" t="str">
            <v>Jardineiro com encargos complementares</v>
          </cell>
          <cell r="C2707" t="str">
            <v>h</v>
          </cell>
          <cell r="D2707">
            <v>11.56</v>
          </cell>
        </row>
        <row r="2708">
          <cell r="A2708" t="str">
            <v>83499</v>
          </cell>
          <cell r="B2708" t="str">
            <v>Junta de dilatacao e vedacao tipo jeene, incluso corte e remocao do pa vimento</v>
          </cell>
          <cell r="C2708" t="str">
            <v>m</v>
          </cell>
          <cell r="D2708">
            <v>599.28</v>
          </cell>
        </row>
        <row r="2709">
          <cell r="A2709" t="str">
            <v>86904</v>
          </cell>
          <cell r="B2709" t="str">
            <v>Lavatório louça branca suspenso, 29,5 x 39cm ou equivalente, padrão po pular - fornecimento e instalação</v>
          </cell>
          <cell r="C2709" t="str">
            <v>un</v>
          </cell>
          <cell r="D2709">
            <v>93.31</v>
          </cell>
        </row>
        <row r="2710">
          <cell r="A2710" t="str">
            <v>86942</v>
          </cell>
          <cell r="B2710" t="str">
            <v>Lavatório louça branca suspenso, 29,5 x 39cm ou equivalente, padrão po pular, incluso sifão tipo garrafa em pvc, válvula e engate flexível 30 cm em plástico e torneira cromada de mesa, padrão popular - fornecimen to e instalação</v>
          </cell>
          <cell r="C2710" t="str">
            <v>un</v>
          </cell>
          <cell r="D2710">
            <v>155.65</v>
          </cell>
        </row>
        <row r="2711">
          <cell r="A2711" t="str">
            <v>88272</v>
          </cell>
          <cell r="B2711" t="str">
            <v>Macariqueiro com encargos complementares</v>
          </cell>
          <cell r="C2711" t="str">
            <v>h</v>
          </cell>
          <cell r="D2711">
            <v>15.65</v>
          </cell>
        </row>
        <row r="2712">
          <cell r="A2712" t="str">
            <v>86958</v>
          </cell>
          <cell r="B2712" t="str">
            <v>Mão francesa em barra de ferro chato retangular 2" x 1/4", reforçada, 30 x 25 cm</v>
          </cell>
          <cell r="C2712" t="str">
            <v>un</v>
          </cell>
          <cell r="D2712">
            <v>22.77</v>
          </cell>
        </row>
        <row r="2713">
          <cell r="A2713" t="str">
            <v>86957</v>
          </cell>
          <cell r="B2713" t="str">
            <v>Mão francesa em barra de ferro chato retangular 2" x 1/4", reforçada, 40 x 30 cm</v>
          </cell>
          <cell r="C2713" t="str">
            <v>un</v>
          </cell>
          <cell r="D2713">
            <v>26.46</v>
          </cell>
        </row>
        <row r="2714">
          <cell r="A2714" t="str">
            <v>88273</v>
          </cell>
          <cell r="B2714" t="str">
            <v>Marceneiro com encargos complementares</v>
          </cell>
          <cell r="C2714" t="str">
            <v>h</v>
          </cell>
          <cell r="D2714">
            <v>12.96</v>
          </cell>
        </row>
        <row r="2715">
          <cell r="A2715" t="str">
            <v>88274</v>
          </cell>
          <cell r="B2715" t="str">
            <v>Marmorista/graniteiro com encargos complementares</v>
          </cell>
          <cell r="C2715" t="str">
            <v>h</v>
          </cell>
          <cell r="D2715">
            <v>13.4</v>
          </cell>
        </row>
        <row r="2716">
          <cell r="A2716" t="str">
            <v>87543</v>
          </cell>
          <cell r="B2716" t="str">
            <v>Massa única, para recebimento de pintura ou cerâmica, em argamassa ind ustrializada, preparo mecânico, aplicado com equipamento de mistura e projeção de 1,5 m3/h de argamassa em faces internas de paredes de ambi entes com área entre 5m2 e 10m2, espessura d</v>
          </cell>
          <cell r="C2716" t="str">
            <v>m²</v>
          </cell>
          <cell r="D2716">
            <v>17.95</v>
          </cell>
        </row>
        <row r="2717">
          <cell r="A2717" t="str">
            <v>87561</v>
          </cell>
          <cell r="B2717" t="str">
            <v>Massa única, para recebimento de pintura ou cerâmica, em argamassa ind ustrializada, preparo mecânico, aplicado com equipamento de mistura e projeção de 1,5 m3/h de argamassa em faces internas de paredes de ambi entes com área entre 5m2 e 10m2, espessura d</v>
          </cell>
          <cell r="C2717" t="str">
            <v>m²</v>
          </cell>
          <cell r="D2717">
            <v>32.35</v>
          </cell>
        </row>
        <row r="2718">
          <cell r="A2718" t="str">
            <v>87544</v>
          </cell>
          <cell r="B2718" t="str">
            <v>Massa única, para recebimento de pintura ou cerâmica, em argamassa ind ustrializada, preparo mecânico, aplicado com equipamento de mistura e projeção de 1,5 m3/h de argamassa em faces internas de paredes de ambi entes com área maior que 10m2, espessura de</v>
          </cell>
          <cell r="C2718" t="str">
            <v>m²</v>
          </cell>
          <cell r="D2718">
            <v>17.350000000000001</v>
          </cell>
        </row>
        <row r="2719">
          <cell r="A2719" t="str">
            <v>87562</v>
          </cell>
          <cell r="B2719" t="str">
            <v>Massa única, para recebimento de pintura ou cerâmica, em argamassa ind ustrializada, preparo mecânico, aplicado com equipamento de mistura e projeção de 1,5 m3/h de argamassa em faces internas de paredes de ambi entes com área maior que 10m2, espessura de</v>
          </cell>
          <cell r="C2719" t="str">
            <v>m²</v>
          </cell>
          <cell r="D2719">
            <v>31.73</v>
          </cell>
        </row>
        <row r="2720">
          <cell r="A2720" t="str">
            <v>87560</v>
          </cell>
          <cell r="B2720" t="str">
            <v>Massa única, para recebimento de pintura ou cerâmica, em argamassa ind ustrializada, preparo mecânico, aplicado com equipamento de mistura e projeção de 1,5 m3/h de argamassa em faces internas de paredes de ambi entes com área menor que 5m2, espessura de 1</v>
          </cell>
          <cell r="C2720" t="str">
            <v>m²</v>
          </cell>
          <cell r="D2720">
            <v>33.43</v>
          </cell>
        </row>
        <row r="2721">
          <cell r="A2721" t="str">
            <v>87542</v>
          </cell>
          <cell r="B2721" t="str">
            <v>Massa única, para recebimento de pintura ou cerâmica, em argamassa ind ustrializada, preparo mecânico, aplicado com equipamento de mistura e projeção de 1,5 m3/h de argamassa em faces internas de paredes de ambi entes com área menor que 5m2, espessura de 5</v>
          </cell>
          <cell r="C2721" t="str">
            <v>m²</v>
          </cell>
          <cell r="D2721">
            <v>19.03</v>
          </cell>
        </row>
        <row r="2722">
          <cell r="A2722" t="str">
            <v>87558</v>
          </cell>
          <cell r="B2722" t="str">
            <v>Massa única, para recebimento de pintura, em argamassa industrializada , preparo mecânico, aplicado com equipamento de mistura e projeção de 1,5 m3/h de argamassa em faces internas de paredes de ambientes com ár ea maior que 10m2, espessura de 10mm, com ex</v>
          </cell>
          <cell r="C2722" t="str">
            <v>m²</v>
          </cell>
          <cell r="D2722">
            <v>31.88</v>
          </cell>
        </row>
        <row r="2723">
          <cell r="A2723" t="str">
            <v>87540</v>
          </cell>
          <cell r="B2723" t="str">
            <v>Massa única, para recebimento de pintura, em argamassa industrializada , preparo mecânico, aplicado com equipamento de mistura e projeção de 1,5 m3/h de argamassa em faces internas de paredes de ambientes com ár ea maior que 10m2, espessura de 20mm, com ex</v>
          </cell>
          <cell r="C2723" t="str">
            <v>m²</v>
          </cell>
          <cell r="D2723">
            <v>55.19</v>
          </cell>
        </row>
        <row r="2724">
          <cell r="A2724" t="str">
            <v>87556</v>
          </cell>
          <cell r="B2724" t="str">
            <v>Massa única, para recebimento de pintura, em argamassa industrializada , preparo mecânico, aplicado com equipamento de mistura e projeção de 1,5 m3/h de argamassa em faces internas de paredes de ambientes com ár ea menor que 10m2, espessura de 10mm, comexe</v>
          </cell>
          <cell r="C2724" t="str">
            <v>m²</v>
          </cell>
          <cell r="D2724">
            <v>32.81</v>
          </cell>
        </row>
        <row r="2725">
          <cell r="A2725" t="str">
            <v>87538</v>
          </cell>
          <cell r="B2725" t="str">
            <v>Massa única, para recebimento de pintura, em argamassa industrializada , preparo mecânico, aplicado com equipamento de mistura e projeção de 1,5 m3/h de argamassa em faces internas de paredes de ambientes com ár ea menor que 10m2, espessura de 20mm, comexe</v>
          </cell>
          <cell r="C2725" t="str">
            <v>m²</v>
          </cell>
          <cell r="D2725">
            <v>56.1</v>
          </cell>
        </row>
        <row r="2726">
          <cell r="A2726" t="str">
            <v>87552</v>
          </cell>
          <cell r="B2726" t="str">
            <v>Massa única, para recebimento de pintura, em argamassa traço 1:2:8, pr eparo manual, aplicada manualmente em faces internas de paredes de amb ientes com área maior que 10m2, espessura de 10mm, com execução de tal iscas</v>
          </cell>
          <cell r="C2726" t="str">
            <v>m²</v>
          </cell>
          <cell r="D2726">
            <v>13.61</v>
          </cell>
        </row>
        <row r="2727">
          <cell r="A2727" t="str">
            <v>87534</v>
          </cell>
          <cell r="B2727" t="str">
            <v>Massa única, para recebimento de pintura, em argamassa traço 1:2:8, pr eparo manual, aplicada manualmente em faces internas de paredes de amb ientes com área maior que 10m2, espessura de 20mm, com execução de tal iscas</v>
          </cell>
          <cell r="C2727" t="str">
            <v>m²</v>
          </cell>
          <cell r="D2727">
            <v>22.16</v>
          </cell>
        </row>
        <row r="2728">
          <cell r="A2728" t="str">
            <v>87548</v>
          </cell>
          <cell r="B2728" t="str">
            <v>Massa única, para recebimento de pintura, em argamassa traço 1:2:8, pr eparo manual, aplicada manualmente em faces internas de paredes de amb ientes com área menor que 10m2, espessura de 10mm, com execução de tal iscas</v>
          </cell>
          <cell r="C2728" t="str">
            <v>m²</v>
          </cell>
          <cell r="D2728">
            <v>14.69</v>
          </cell>
        </row>
        <row r="2729">
          <cell r="A2729" t="str">
            <v>87530</v>
          </cell>
          <cell r="B2729" t="str">
            <v>Massa única, para recebimento de pintura, em argamassa traço 1:2:8, pr eparo manual, aplicada manualmente em faces internas de paredes de amb ientes com área menor que 10m2, espessura de 20mm, com execução de tal iscas</v>
          </cell>
          <cell r="C2729" t="str">
            <v>m²</v>
          </cell>
          <cell r="D2729">
            <v>23.24</v>
          </cell>
        </row>
        <row r="2730">
          <cell r="A2730" t="str">
            <v>87551</v>
          </cell>
          <cell r="B2730" t="str">
            <v>Massa única, para recebimento de pintura, em argamassa traço 1:2:8, pr eparo mecânico com betoneira 400l, aplicada manualmente em faces inter nas de paredes de ambientes com área maior que 10m2, espessura de 10mm , com execução de taliscas</v>
          </cell>
          <cell r="C2730" t="str">
            <v>m²</v>
          </cell>
          <cell r="D2730">
            <v>12.2</v>
          </cell>
        </row>
        <row r="2731">
          <cell r="A2731" t="str">
            <v>87533</v>
          </cell>
          <cell r="B2731" t="str">
            <v>Massa única, para recebimento de pintura, em argamassa traço 1:2:8, preparo mecânico com betoneira 400l, aplicada manualmente em faces internas de paredes de ambientes com área maior que 10m2, espessura de 20mm , com execução de taliscas</v>
          </cell>
          <cell r="C2731" t="str">
            <v>m²</v>
          </cell>
          <cell r="D2731">
            <v>19.670000000000002</v>
          </cell>
        </row>
        <row r="2732">
          <cell r="A2732" t="str">
            <v>87547</v>
          </cell>
          <cell r="B2732" t="str">
            <v>Massa única, para recebimento de pintura, em argamassa traço 1:2:8, pr eparo mecânico com betoneira 400l, aplicada manualmente em faces inter nas de paredes de ambientes com área menor que 10m2, espessura de 10mm , com execução de taliscas</v>
          </cell>
          <cell r="C2732" t="str">
            <v>m²</v>
          </cell>
          <cell r="D2732">
            <v>13.28</v>
          </cell>
        </row>
        <row r="2733">
          <cell r="A2733" t="str">
            <v>86909</v>
          </cell>
          <cell r="B2733" t="str">
            <v>Torneira cromada tubo móvel, de mesa, 1/2" ou 3/4", para pia de cozinha, padrão alto - fornecimento e instalação</v>
          </cell>
          <cell r="C2733" t="str">
            <v>un</v>
          </cell>
          <cell r="D2733">
            <v>76.03</v>
          </cell>
        </row>
        <row r="2734">
          <cell r="A2734" t="str">
            <v>86872</v>
          </cell>
          <cell r="B2734" t="str">
            <v>Tanque de louça branca com coluna, 22l ou equivalente - fornecimento e instalação</v>
          </cell>
          <cell r="C2734" t="str">
            <v>un</v>
          </cell>
          <cell r="D2734">
            <v>580.79</v>
          </cell>
        </row>
        <row r="2735">
          <cell r="A2735" t="str">
            <v>86931</v>
          </cell>
          <cell r="B2735" t="str">
            <v>Vaso sanitário sifonado com caixa acoplada louça branca - padrão médio , incluso engate flexível em plástico branco, 1/2" x 40cm - fornecimen to e instalação</v>
          </cell>
          <cell r="C2735" t="str">
            <v>un</v>
          </cell>
          <cell r="D2735">
            <v>374.61</v>
          </cell>
        </row>
        <row r="2736">
          <cell r="A2736" t="str">
            <v>88325</v>
          </cell>
          <cell r="B2736" t="str">
            <v>Vidraceiro com encargos complementares</v>
          </cell>
          <cell r="C2736" t="str">
            <v>h</v>
          </cell>
          <cell r="D2736">
            <v>12.6</v>
          </cell>
        </row>
        <row r="2737">
          <cell r="A2737" t="str">
            <v>88326</v>
          </cell>
          <cell r="B2737" t="str">
            <v>Vigia noturno com encargos complementares</v>
          </cell>
          <cell r="C2737" t="str">
            <v>h</v>
          </cell>
          <cell r="D2737">
            <v>11.02</v>
          </cell>
        </row>
        <row r="2738">
          <cell r="A2738" t="str">
            <v>87399</v>
          </cell>
          <cell r="B2738" t="str">
            <v>Argamassa pronta para contrapiso, preparo manual. AF_06/2014</v>
          </cell>
          <cell r="C2738" t="str">
            <v>m³</v>
          </cell>
          <cell r="D2738">
            <v>1828.56</v>
          </cell>
        </row>
        <row r="2739">
          <cell r="A2739" t="str">
            <v>88627</v>
          </cell>
          <cell r="B2739" t="str">
            <v>Argamassa traço 1:0,5:4,5 (cimento, cal e areia média) para assentamento de alvenaria, preparo manual. AF_08/2014</v>
          </cell>
          <cell r="C2739" t="str">
            <v>m³</v>
          </cell>
          <cell r="D2739">
            <v>355.11</v>
          </cell>
        </row>
        <row r="2740">
          <cell r="A2740" t="str">
            <v>87290</v>
          </cell>
          <cell r="B2740" t="str">
            <v>Argamassa traço 1:1,5:7,5 (cimento, cal e areia média) para emboço/massa única/assentamento de alvenaria de vedação, preparo mecânico com betoneira 600 l. AF_06/2014</v>
          </cell>
          <cell r="C2740" t="str">
            <v>m³</v>
          </cell>
          <cell r="D2740">
            <v>308.64</v>
          </cell>
        </row>
        <row r="2741">
          <cell r="A2741" t="str">
            <v>87287</v>
          </cell>
          <cell r="B2741" t="str">
            <v>Argamassa traço 1:1:6 (cimento, cal e areia média) para emboço/massa única/assentamento de alvenaria de vedação, preparo mecânico com betoneira 600 l. AF_06/2014</v>
          </cell>
          <cell r="C2741" t="str">
            <v>m³</v>
          </cell>
          <cell r="D2741">
            <v>323.01</v>
          </cell>
        </row>
        <row r="2742">
          <cell r="A2742" t="str">
            <v>87294</v>
          </cell>
          <cell r="B2742" t="str">
            <v>Argamassa traço 1:2:9 (cimento, cal e areia média) para emboço/massa única/assentamento de alvenaria de vedação, preparo mecânico com betoneira 600 l. AF_06/2014</v>
          </cell>
          <cell r="C2742" t="str">
            <v>m³</v>
          </cell>
          <cell r="D2742">
            <v>307.62</v>
          </cell>
        </row>
        <row r="2743">
          <cell r="A2743" t="str">
            <v>88715</v>
          </cell>
          <cell r="B2743" t="str">
            <v>Argamassa traço 1:2:9 (cimento, cal e areia média) para emboço/massa única/assentamento de alvenaria, preparo mecânico com betoneira 400 l. AF_09/2014</v>
          </cell>
          <cell r="C2743" t="str">
            <v>m³</v>
          </cell>
          <cell r="D2743">
            <v>306.32</v>
          </cell>
        </row>
        <row r="2744">
          <cell r="A2744" t="str">
            <v>87323</v>
          </cell>
          <cell r="B2744" t="str">
            <v>Argamassa traço 1:3 (cimento e areia grossa) com adição de emulsão polimérica para chapisco rolado, preparo mecânico com betoneira 600 l. AF_06/2014</v>
          </cell>
          <cell r="C2744" t="str">
            <v>m³</v>
          </cell>
          <cell r="D2744">
            <v>1811.32</v>
          </cell>
        </row>
        <row r="2745">
          <cell r="A2745" t="str">
            <v>87314</v>
          </cell>
          <cell r="B2745" t="str">
            <v>Argamassa traço 1:3 (cimento e areia grossa) para chapisco convencional, preparo mecânico com betoneira 600 l. AF_06/2014</v>
          </cell>
          <cell r="C2745" t="str">
            <v>m³</v>
          </cell>
          <cell r="D2745">
            <v>291.81</v>
          </cell>
        </row>
        <row r="2746">
          <cell r="A2746" t="str">
            <v>87299</v>
          </cell>
          <cell r="B2746" t="str">
            <v>Argamassa traço 1:3 (cimento e areia média) para contrapiso, preparo mecânico com betoneira 600 l. AF_06/2014</v>
          </cell>
          <cell r="C2746" t="str">
            <v>m³</v>
          </cell>
          <cell r="D2746">
            <v>392.98</v>
          </cell>
        </row>
        <row r="2747">
          <cell r="A2747" t="str">
            <v>87296</v>
          </cell>
          <cell r="B2747" t="str">
            <v>Argamassa traço 1:3:12 (cimento, cal e areia média) para emboço/massa única/assentamento de alvenaria de vedação, preparo mecânico com betoneira 600 l. AF_06/2014</v>
          </cell>
          <cell r="C2747" t="str">
            <v>m³</v>
          </cell>
          <cell r="D2747">
            <v>297.89</v>
          </cell>
        </row>
        <row r="2748">
          <cell r="A2748" t="str">
            <v>87326</v>
          </cell>
          <cell r="B2748" t="str">
            <v>Argamassa traço 1:4 (cimento e areia grossa) com adição de emulsão polimérica para chapisco rolado, preparo mecânico com betoneira 600 l. AF_06/2014</v>
          </cell>
          <cell r="C2748" t="str">
            <v>m³</v>
          </cell>
          <cell r="D2748">
            <v>1778.93</v>
          </cell>
        </row>
        <row r="2749">
          <cell r="A2749" t="str">
            <v>87317</v>
          </cell>
          <cell r="B2749" t="str">
            <v>Argamassa traço 1:4 (cimento e areia grossa) para chapisco convencional, preparo mecânico com betoneira 600 l. AF_06/2014</v>
          </cell>
          <cell r="C2749" t="str">
            <v>m³</v>
          </cell>
          <cell r="D2749">
            <v>254.74</v>
          </cell>
        </row>
        <row r="2750">
          <cell r="A2750" t="str">
            <v>87302</v>
          </cell>
          <cell r="B2750" t="str">
            <v>Argamassa traço 1:4 (cimento e areia média) para contrapiso, preparo mecânico com betoneira 600 l. AF_06/2014</v>
          </cell>
          <cell r="C2750" t="str">
            <v>m³</v>
          </cell>
          <cell r="D2750">
            <v>344.41</v>
          </cell>
        </row>
        <row r="2751">
          <cell r="A2751" t="str">
            <v>87320</v>
          </cell>
          <cell r="B2751" t="str">
            <v>Argamassa traço 1:5 (cimento e areia grossa) com adição de emulsão polimérica para chapisco rolado, preparo mecânico com betoneira 600 l. AF_06/2014</v>
          </cell>
          <cell r="C2751" t="str">
            <v>m³</v>
          </cell>
          <cell r="D2751">
            <v>1760.46</v>
          </cell>
        </row>
        <row r="2752">
          <cell r="A2752" t="str">
            <v>87311</v>
          </cell>
          <cell r="B2752" t="str">
            <v>Argamassa traço 1:5 (cimento e areia grossa) para chapisco convencional, preparo mecânico com betoneira 600 l. AF_06/2014</v>
          </cell>
          <cell r="C2752" t="str">
            <v>m³</v>
          </cell>
          <cell r="D2752">
            <v>229.14</v>
          </cell>
        </row>
        <row r="2753">
          <cell r="A2753" t="str">
            <v>87305</v>
          </cell>
          <cell r="B2753" t="str">
            <v>Argamassa traço 1:5 (cimento e areia média) para contrapiso, preparo mecânico com betoneira 600 l. AF_06/2014</v>
          </cell>
          <cell r="C2753" t="str">
            <v>m³</v>
          </cell>
          <cell r="D2753">
            <v>313.58</v>
          </cell>
        </row>
        <row r="2754">
          <cell r="A2754" t="str">
            <v>87284</v>
          </cell>
          <cell r="B2754" t="str">
            <v>Argamassa traço 1:6 (cimento e areia média) com adição de plastificante para emboço/massa única/assentamento de alvenaria de vedação, preparo mecânico com betoneira 600 l. AF_06/2014</v>
          </cell>
          <cell r="C2754" t="str">
            <v>m³</v>
          </cell>
          <cell r="D2754">
            <v>257.14999999999998</v>
          </cell>
        </row>
        <row r="2755">
          <cell r="A2755" t="str">
            <v>87308</v>
          </cell>
          <cell r="B2755" t="str">
            <v>Argamassa traço 1:6 (cimento e areia média) para contrapiso, preparo mecânico com betoneira 600 l. AF_06/2014</v>
          </cell>
          <cell r="C2755" t="str">
            <v>m³</v>
          </cell>
          <cell r="D2755">
            <v>288.83</v>
          </cell>
        </row>
        <row r="2756">
          <cell r="A2756" t="str">
            <v>87281</v>
          </cell>
          <cell r="B2756" t="str">
            <v>Argamassa traço 1:7 (cimento e areia média) com adição de plastificante para emboço/massa única/assentamento de alvenaria de vedação, preparo mecânico com betoneira 600 l. AF_06/2014</v>
          </cell>
          <cell r="C2756" t="str">
            <v>m³</v>
          </cell>
          <cell r="D2756">
            <v>246.36</v>
          </cell>
        </row>
        <row r="2757">
          <cell r="A2757" t="str">
            <v>89312</v>
          </cell>
          <cell r="B2757" t="str">
            <v>Alvenaria estrutural de blocos cerâmicos 14x19x29, (espessura de 14 cm), para paredes com área líquida maior ou igual a 6m², com vãos, utilizando colher de pedreiro e argamassa de assentamento com preparo em betoneira. AF_12/2014</v>
          </cell>
          <cell r="C2757" t="str">
            <v>m²</v>
          </cell>
          <cell r="D2757">
            <v>60.79</v>
          </cell>
        </row>
        <row r="2758">
          <cell r="A2758" t="str">
            <v>89313</v>
          </cell>
          <cell r="B2758" t="str">
            <v>Alvenaria estrutural de blocos cerâmicos 14x19x29, (espessura de 14 cm), para paredes com área líquida maior ou igual a 6m², com vãos, utilizando colher de pedreiro e argamassa de assentamento com preparo manual. AF_12/2014</v>
          </cell>
          <cell r="C2758" t="str">
            <v>m²</v>
          </cell>
          <cell r="D2758">
            <v>63.01</v>
          </cell>
        </row>
        <row r="2759">
          <cell r="A2759" t="str">
            <v>89296</v>
          </cell>
          <cell r="B2759" t="str">
            <v>Alvenaria estrutural de blocos cerâmicos 14x19x29, (espessura de 14 cm), para paredes com área líquida maior ou igual a 6m², com vãos, utilizando palheta e argamassa de assentamento com preparo em betoneira. AF_12/2014</v>
          </cell>
          <cell r="C2759" t="str">
            <v>m²</v>
          </cell>
          <cell r="D2759">
            <v>52.2</v>
          </cell>
        </row>
        <row r="2760">
          <cell r="A2760" t="str">
            <v>89297</v>
          </cell>
          <cell r="B2760" t="str">
            <v>Alvenaria estrutural de blocos cerâmicos 14x19x29, (espessura de 14 cm), para paredes com área líquida maior ou igual a 6m², com vãos, utilizando palheta e argamassa de assentamento com preparo manual. AF_12/2014</v>
          </cell>
          <cell r="C2760" t="str">
            <v>m²</v>
          </cell>
          <cell r="D2760">
            <v>53.76</v>
          </cell>
        </row>
        <row r="2761">
          <cell r="A2761" t="str">
            <v>89308</v>
          </cell>
          <cell r="B2761" t="str">
            <v>Alvenaria estrutural de blocos cerâmicos 14x19x29, (espessura de 14 cm), para paredes com área líquida maior ou igual a 6m², sem vãos, utilizando colher de pedreiro e argamassa de assentamento com preparo em betoneira. AF_12/2014</v>
          </cell>
          <cell r="C2761" t="str">
            <v>m²</v>
          </cell>
          <cell r="D2761">
            <v>56.8</v>
          </cell>
        </row>
        <row r="2762">
          <cell r="A2762" t="str">
            <v>89309</v>
          </cell>
          <cell r="B2762" t="str">
            <v>Alvenaria estrutural de blocos cerâmicos 14x19x29, (espessura de 14 cm), para paredes com área líquida maior ou igual a 6m², sem vãos, utilizando colher de pedreiro e argamassa de assentamento com preparo manual. AF_12/2014</v>
          </cell>
          <cell r="C2762" t="str">
            <v>m²</v>
          </cell>
          <cell r="D2762">
            <v>59.02</v>
          </cell>
        </row>
        <row r="2763">
          <cell r="A2763" t="str">
            <v>89292</v>
          </cell>
          <cell r="B2763" t="str">
            <v>Alvenaria estrutural de blocos cerâmicos 14x19x29, (espessura de 14 cm), para paredes com área líquida maior ou igual a 6m², sem vãos, utilizando palheta e argamassa de assentamento com preparo em betoneira. AF_12/2014</v>
          </cell>
          <cell r="C2763" t="str">
            <v>m²</v>
          </cell>
          <cell r="D2763">
            <v>49.51</v>
          </cell>
        </row>
        <row r="2764">
          <cell r="A2764" t="str">
            <v>89293</v>
          </cell>
          <cell r="B2764" t="str">
            <v>Alvenaria estrutural de blocos cerâmicos 14x19x29, (espessura de 14 cm), para paredes com área líquida maior ou igual a 6m², sem vãos, utilizando palheta e argamassa de assentamento com preparo manual. AF_12/2014</v>
          </cell>
          <cell r="C2764" t="str">
            <v>m²</v>
          </cell>
          <cell r="D2764">
            <v>51.07</v>
          </cell>
        </row>
        <row r="2765">
          <cell r="A2765" t="str">
            <v>89310</v>
          </cell>
          <cell r="B2765" t="str">
            <v>Alvenaria estrutural de blocos cerâmicos 14x19x29, (espessura de 14 cm), para paredes com área líquida menor que 6m², com vãos, utilizando colher de pedreiro e argamassa de assentamento com preparo em betoneira. AF_12/2014</v>
          </cell>
          <cell r="C2765" t="str">
            <v>m²</v>
          </cell>
          <cell r="D2765">
            <v>66.86</v>
          </cell>
        </row>
        <row r="2766">
          <cell r="A2766" t="str">
            <v>89311</v>
          </cell>
          <cell r="B2766" t="str">
            <v>Alvenaria estrutural de blocos cerâmicos 14x19x29, (espessura de 14 cm), para paredes com área líquida menor que 6m², com vãos, utilizando colher de pedreiro e argamassa de assentamento com preparo manual. AF_12/2014</v>
          </cell>
          <cell r="C2766" t="str">
            <v>m²</v>
          </cell>
          <cell r="D2766">
            <v>69.08</v>
          </cell>
        </row>
        <row r="2767">
          <cell r="A2767" t="str">
            <v>89294</v>
          </cell>
          <cell r="B2767" t="str">
            <v>Alvenaria estrutural de blocos cerâmicos 14x19x29, (espessura de 14 cm), para paredes com área líquida menor que 6m², com vãos, utilizando palheta e argamassa de assentamento com preparo em betoneira. AF_12/2014</v>
          </cell>
          <cell r="C2767" t="str">
            <v>m²</v>
          </cell>
          <cell r="D2767">
            <v>57.53</v>
          </cell>
        </row>
        <row r="2768">
          <cell r="A2768" t="str">
            <v>89295</v>
          </cell>
          <cell r="B2768" t="str">
            <v>Alvenaria estrutural de blocos cerâmicos 14x19x29, (espessura de 14 cm), para paredes com área líquida menor que 6m², com vãos, utilizando palheta e argamassa de assentamento com preparo manual. AF_12/2014</v>
          </cell>
          <cell r="C2768" t="str">
            <v>m²</v>
          </cell>
          <cell r="D2768">
            <v>59.09</v>
          </cell>
        </row>
        <row r="2769">
          <cell r="A2769" t="str">
            <v>89306</v>
          </cell>
          <cell r="B2769" t="str">
            <v>Alvenaria estrutural de blocos cerâmicos 14x19x29, (espessura de 14 cm), para paredes com área líquida menor que 6m², sem vãos, utilizando colher de pedreiro e argamassa de assentamento com preparo em betoneira. AF_12/2014</v>
          </cell>
          <cell r="C2769" t="str">
            <v>m²</v>
          </cell>
          <cell r="D2769">
            <v>60.23</v>
          </cell>
        </row>
        <row r="2770">
          <cell r="A2770" t="str">
            <v>89307</v>
          </cell>
          <cell r="B2770" t="str">
            <v>Alvenaria estrutural de blocos cerâmicos 14x19x29, (espessura de 14 cm), para paredes com área líquida menor que 6m², sem vãos, utilizando colher de pedreiro e argamassa de assentamento com preparo manual. AF_12/2014</v>
          </cell>
          <cell r="C2770" t="str">
            <v>m²</v>
          </cell>
          <cell r="D2770">
            <v>62.45</v>
          </cell>
        </row>
        <row r="2771">
          <cell r="A2771" t="str">
            <v>89290</v>
          </cell>
          <cell r="B2771" t="str">
            <v>Alvenaria estrutural de blocos cerâmicos 14x19x29, (espessura de 14 cm), para paredes com área líquida menor que 6m², sem vãos, utilizando palheta e argamassa de assentamento com preparo em betoneira. AF_12/2014</v>
          </cell>
          <cell r="C2771" t="str">
            <v>m²</v>
          </cell>
          <cell r="D2771">
            <v>52.94</v>
          </cell>
        </row>
        <row r="2772">
          <cell r="A2772" t="str">
            <v>89291</v>
          </cell>
          <cell r="B2772" t="str">
            <v>Alvenaria estrutural de blocos cerâmicos 14x19x29, (espessura de 14 cm), para paredes com área líquida menor que 6m², sem vãos, utilizando palheta e argamassa de assentamento com preparo manual. AF_12/2014</v>
          </cell>
          <cell r="C2772" t="str">
            <v>m²</v>
          </cell>
          <cell r="D2772">
            <v>54.5</v>
          </cell>
        </row>
        <row r="2773">
          <cell r="A2773" t="str">
            <v>89431</v>
          </cell>
          <cell r="B2773" t="str">
            <v>Luva, PVC, soldável, DN  32mm, instalado em ramal de distribuição de água fornecimento e instalação. AF_12/2014_p</v>
          </cell>
          <cell r="C2773" t="str">
            <v>un</v>
          </cell>
          <cell r="D2773">
            <v>3.51</v>
          </cell>
        </row>
        <row r="2774">
          <cell r="A2774" t="str">
            <v>89386</v>
          </cell>
          <cell r="B2774" t="str">
            <v>Luva, PVC, soldável, DN  32mm, instalado em ramal ou sub-ramal de água – fornecimento e instalação. AF_12/2014_p</v>
          </cell>
          <cell r="C2774" t="str">
            <v>un</v>
          </cell>
          <cell r="D2774">
            <v>4.75</v>
          </cell>
        </row>
        <row r="2775">
          <cell r="A2775" t="str">
            <v>89558</v>
          </cell>
          <cell r="B2775" t="str">
            <v>Luva, PVC, soldável, DN  40mm, instalado em prumada de água – fornecimento e instalação. AF_12/2014_p</v>
          </cell>
          <cell r="C2775" t="str">
            <v>un</v>
          </cell>
          <cell r="D2775">
            <v>4.59</v>
          </cell>
        </row>
        <row r="2776">
          <cell r="A2776" t="str">
            <v>89575</v>
          </cell>
          <cell r="B2776" t="str">
            <v>Luva, PVC, soldável, DN  50mm, instalado em prumada de água – fornecimento e instalação. AF_12/2014_p</v>
          </cell>
          <cell r="C2776" t="str">
            <v>un</v>
          </cell>
          <cell r="D2776">
            <v>5.79</v>
          </cell>
        </row>
        <row r="2777">
          <cell r="A2777" t="str">
            <v>89597</v>
          </cell>
          <cell r="B2777" t="str">
            <v>Luva, PVC, soldável, DN  60mm, instalado em prumada de água – fornecimento e instalação. AF_12/2014_p</v>
          </cell>
          <cell r="C2777" t="str">
            <v>un</v>
          </cell>
          <cell r="D2777">
            <v>11.02</v>
          </cell>
        </row>
        <row r="2778">
          <cell r="A2778" t="str">
            <v>89611</v>
          </cell>
          <cell r="B2778" t="str">
            <v>Luva, PVC, soldável, DN  75mm, instalado em prumada de água – fornecimento e instalação. AF_12/2014_p</v>
          </cell>
          <cell r="C2778" t="str">
            <v>un</v>
          </cell>
          <cell r="D2778">
            <v>16.28</v>
          </cell>
        </row>
        <row r="2779">
          <cell r="A2779" t="str">
            <v>89614</v>
          </cell>
          <cell r="B2779" t="str">
            <v>Luva, PVC, soldável, DN  85mm, instalado em prumada de água – fornecimento e instalação. AF_12/2014_p</v>
          </cell>
          <cell r="C2779" t="str">
            <v>un</v>
          </cell>
          <cell r="D2779">
            <v>30.42</v>
          </cell>
        </row>
        <row r="2780">
          <cell r="A2780" t="str">
            <v>89354</v>
          </cell>
          <cell r="B2780" t="str">
            <v>Misturador monocomando para chuveiro, base bruta e acabamento cromoado, fornecido e instalado em ramal de água. AF_12/2014</v>
          </cell>
          <cell r="C2780" t="str">
            <v>un</v>
          </cell>
          <cell r="D2780">
            <v>73.31</v>
          </cell>
        </row>
        <row r="2781">
          <cell r="A2781" t="str">
            <v>88853</v>
          </cell>
          <cell r="B2781" t="str">
            <v>Motobomba centrífuga, motor a gasolina, potência 5,42 hp, bocais 1 1/2” x 1”, diâmetro rotor 143 mm hm/q = 6 mca / 16,8 m³/h a 38 mca / 6,6 m³/h - depreciação. AF_06/2014</v>
          </cell>
          <cell r="C2781" t="str">
            <v>h</v>
          </cell>
          <cell r="D2781">
            <v>0.13</v>
          </cell>
        </row>
        <row r="2782">
          <cell r="A2782" t="str">
            <v>88854</v>
          </cell>
          <cell r="B2782" t="str">
            <v>Motobomba centrífuga, motor a gasolina, potência 5,42 hp, bocais 1 1/2” x 1”, diâmetro rotor 143 mm hm/q = 6 mca / 16,8 m³/h a 38 mca / 6,6 m³/h - juros. AF_06/2014</v>
          </cell>
          <cell r="C2782" t="str">
            <v>h</v>
          </cell>
          <cell r="D2782">
            <v>0.03</v>
          </cell>
        </row>
        <row r="2783">
          <cell r="A2783" t="str">
            <v>89228</v>
          </cell>
          <cell r="B2783" t="str">
            <v>Motoniveladora potência básica líquida (primeira marcha) 125 hp, peso bruto 13032 kg, largura da lâmina de 3,7 m - depreciação. AF_06/2014</v>
          </cell>
          <cell r="C2783" t="str">
            <v>h</v>
          </cell>
          <cell r="D2783">
            <v>24.33</v>
          </cell>
        </row>
        <row r="2784">
          <cell r="A2784" t="str">
            <v>89229</v>
          </cell>
          <cell r="B2784" t="str">
            <v>Motoniveladora potência básica líquida (primeira marcha) 125 hp, peso bruto 13032 kg, largura da lâmina de 3,7 m - juros. AF_06/2014</v>
          </cell>
          <cell r="C2784" t="str">
            <v>h</v>
          </cell>
          <cell r="D2784">
            <v>7.75</v>
          </cell>
        </row>
        <row r="2785">
          <cell r="A2785" t="str">
            <v>89130</v>
          </cell>
          <cell r="B2785" t="str">
            <v>Pá carregadeira sobre rodas, potência 197 hp, capacidade da caçamba 2,5 a 3,5 m³, peso operacional 18338 kg - depreciação. AF_06/2014</v>
          </cell>
          <cell r="C2785" t="str">
            <v>h</v>
          </cell>
          <cell r="D2785">
            <v>27.51</v>
          </cell>
        </row>
        <row r="2786">
          <cell r="A2786" t="str">
            <v>89131</v>
          </cell>
          <cell r="B2786" t="str">
            <v>Pá carregadeira sobre rodas, potência 197 hp, capacidade da caçamba 2,5 a 3,5 m³, peso operacional 18338 kg - juros. AF_06/2014</v>
          </cell>
          <cell r="C2786" t="str">
            <v>h</v>
          </cell>
          <cell r="D2786">
            <v>6.19</v>
          </cell>
        </row>
        <row r="2787">
          <cell r="A2787" t="str">
            <v>89128</v>
          </cell>
          <cell r="B2787" t="str">
            <v>Pá carregadeira sobre rodas, potência líquida 128 hp, capacidade da caçamba 1,7 a 2,8 m³, peso operacional 11632 kg - depreciação. AF_06/2014</v>
          </cell>
          <cell r="C2787" t="str">
            <v>h</v>
          </cell>
          <cell r="D2787">
            <v>19.84</v>
          </cell>
        </row>
        <row r="2788">
          <cell r="A2788" t="str">
            <v>89129</v>
          </cell>
          <cell r="B2788" t="str">
            <v>Pá carregadeira sobre rodas, potência líquida 128 hp, capacidade da caçamba 1,7 a 2,8 m³, peso operacional 11632 kg - juros. AF_06/2014</v>
          </cell>
          <cell r="C2788" t="str">
            <v>h</v>
          </cell>
          <cell r="D2788">
            <v>4.46</v>
          </cell>
        </row>
        <row r="2789">
          <cell r="A2789" t="str">
            <v>89957</v>
          </cell>
          <cell r="B2789" t="str">
            <v>Ponto de consumo de água fria (subramal) com tubulação de PVC, DN  25 mm, instalado em ramal de água. AF_12/2014</v>
          </cell>
          <cell r="C2789" t="str">
            <v>un</v>
          </cell>
          <cell r="D2789">
            <v>78.97</v>
          </cell>
        </row>
        <row r="2790">
          <cell r="A2790" t="str">
            <v>89959</v>
          </cell>
          <cell r="B2790" t="str">
            <v>Ponto de consumo terminal de água quente (subramal) com tubulação de CPVC, DN  22 mm, instalado em ramal de água. AF_12/2014</v>
          </cell>
          <cell r="C2790" t="str">
            <v>un</v>
          </cell>
          <cell r="D2790">
            <v>136.41</v>
          </cell>
        </row>
        <row r="2791">
          <cell r="A2791" t="str">
            <v>89710</v>
          </cell>
          <cell r="B2791" t="str">
            <v>Ralo seco, PVC, DN  100 x 40 mm, junta soldável, fornecido e instalado em ramal de descarga ou em ramal de esgoto sanitário. AF_12/2014_p</v>
          </cell>
          <cell r="C2791" t="str">
            <v>un</v>
          </cell>
          <cell r="D2791">
            <v>7.59</v>
          </cell>
        </row>
        <row r="2792">
          <cell r="A2792" t="str">
            <v>89495</v>
          </cell>
          <cell r="B2792" t="str">
            <v>Ralo sifonado, PVC, DN  100 x 40 mm, junta soldável, fornecido e instalado em ramais de encaminhamento de água pluvial. AF_12/2014_p</v>
          </cell>
          <cell r="C2792" t="str">
            <v>un</v>
          </cell>
          <cell r="D2792">
            <v>6.87</v>
          </cell>
        </row>
        <row r="2793">
          <cell r="A2793" t="str">
            <v>89709</v>
          </cell>
          <cell r="B2793" t="str">
            <v>Ralo sifonado, PVC, DN  100 x 40 mm, junta soldável, fornecido e instalado em ramal de descarga ou em ramal de esgoto sanitário. AF_12/2014_p</v>
          </cell>
          <cell r="C2793" t="str">
            <v>un</v>
          </cell>
          <cell r="D2793">
            <v>7.76</v>
          </cell>
        </row>
        <row r="2794">
          <cell r="A2794" t="str">
            <v>89251</v>
          </cell>
          <cell r="B2794" t="str">
            <v>Recicladora de asfalto a frio sobre rodas, largura fresagem de 2 m, potência 422 hp - chi diurno. AF_11/2014</v>
          </cell>
          <cell r="C2794" t="str">
            <v>chi</v>
          </cell>
          <cell r="D2794">
            <v>153.06</v>
          </cell>
        </row>
        <row r="2795">
          <cell r="A2795" t="str">
            <v>89250</v>
          </cell>
          <cell r="B2795" t="str">
            <v>Recicladora de asfalto a frio sobre rodas, largura fresagem de 2 m, potência 422 hp - chp diurno. AF_11/2014</v>
          </cell>
          <cell r="C2795" t="str">
            <v>chp</v>
          </cell>
          <cell r="D2795">
            <v>529.33000000000004</v>
          </cell>
        </row>
        <row r="2796">
          <cell r="A2796" t="str">
            <v>89246</v>
          </cell>
          <cell r="B2796" t="str">
            <v>Recicladora de asfalto a frio sobre rodas, largura fresagem de 2 m, potência 422 hp - depreciação. AF_11/2014</v>
          </cell>
          <cell r="C2796" t="str">
            <v>h</v>
          </cell>
          <cell r="D2796">
            <v>109.09</v>
          </cell>
        </row>
        <row r="2797">
          <cell r="A2797" t="str">
            <v>89247</v>
          </cell>
          <cell r="B2797" t="str">
            <v>Recicladora de asfalto a frio sobre rodas, largura fresagem de 2 m, potência 422 hp - juros. AF_11/2014</v>
          </cell>
          <cell r="C2797" t="str">
            <v>h</v>
          </cell>
          <cell r="D2797">
            <v>24.54</v>
          </cell>
        </row>
        <row r="2798">
          <cell r="A2798" t="str">
            <v>89248</v>
          </cell>
          <cell r="B2798" t="str">
            <v>Recicladora de asfalto a frio sobre rodas, largura fresagem de 2 m, potência 422 hp - manutenção. AF_11/2014</v>
          </cell>
          <cell r="C2798" t="str">
            <v>h</v>
          </cell>
          <cell r="D2798">
            <v>170.45</v>
          </cell>
        </row>
        <row r="2799">
          <cell r="A2799" t="str">
            <v>89249</v>
          </cell>
          <cell r="B2799" t="str">
            <v>Recicladora de asfalto a frio sobre rodas, largura fresagem de 2 m, potência 422 hp - materiais na operação. AF_11/2014</v>
          </cell>
          <cell r="C2799" t="str">
            <v>h</v>
          </cell>
          <cell r="D2799">
            <v>205.81</v>
          </cell>
        </row>
        <row r="2800">
          <cell r="A2800" t="str">
            <v>89673</v>
          </cell>
          <cell r="B2800" t="str">
            <v>Redução excêntrica, PVC, série R, água pluvial, DN  100 x 75 mm, junta elástica, fornecido e instalado em condutores verticais de águas pluviais. AF_12/2014</v>
          </cell>
          <cell r="C2800" t="str">
            <v>un</v>
          </cell>
          <cell r="D2800">
            <v>18.18</v>
          </cell>
        </row>
        <row r="2801">
          <cell r="A2801" t="str">
            <v>89557</v>
          </cell>
          <cell r="B2801" t="str">
            <v>Redução excêntrica, PVC, série R, água pluvial, DN  100 x 75 mm, junta elástica, fornecido e instalado em ramal de encaminhamento. AF_12/2014</v>
          </cell>
          <cell r="C2801" t="str">
            <v>un</v>
          </cell>
          <cell r="D2801">
            <v>18.82</v>
          </cell>
        </row>
        <row r="2802">
          <cell r="A2802" t="str">
            <v>89681</v>
          </cell>
          <cell r="B2802" t="str">
            <v>Redução excêntrica, PVC, série R, água pluvial, DN  150 x 100 mm, junta elástica, fornecido e instalado em condutores verticais de águas pluviais. AF_12/2014</v>
          </cell>
          <cell r="C2802" t="str">
            <v>un</v>
          </cell>
          <cell r="D2802">
            <v>51.82</v>
          </cell>
        </row>
        <row r="2803">
          <cell r="A2803" t="str">
            <v>89665</v>
          </cell>
          <cell r="B2803" t="str">
            <v>Redução excêntrica, PVC, série R, água pluvial, DN  75 x 50 mm, junta elástica, fornecido e instalado em condutores verticais de águas pluviais. AF_12/2014</v>
          </cell>
          <cell r="C2803" t="str">
            <v>un</v>
          </cell>
          <cell r="D2803">
            <v>9.7200000000000006</v>
          </cell>
        </row>
        <row r="2804">
          <cell r="A2804" t="str">
            <v>89549</v>
          </cell>
          <cell r="B2804" t="str">
            <v>Redução excêntrica, PVC, série R, água pluvial, DN  75 x 50 mm, junta elástica, fornecido e instalado em ramal de encaminhamento. AF_12/2014</v>
          </cell>
          <cell r="C2804" t="str">
            <v>un</v>
          </cell>
          <cell r="D2804">
            <v>10.48</v>
          </cell>
        </row>
        <row r="2805">
          <cell r="A2805" t="str">
            <v>89352</v>
          </cell>
          <cell r="B2805" t="str">
            <v>Registro de gaveta bruto, latão, roscável, 1/2”, fornecido e instalado em ramal de água. AF_12/2014</v>
          </cell>
          <cell r="C2805" t="str">
            <v>un</v>
          </cell>
          <cell r="D2805">
            <v>21.06</v>
          </cell>
        </row>
        <row r="2806">
          <cell r="A2806" t="str">
            <v>89353</v>
          </cell>
          <cell r="B2806" t="str">
            <v>Registro de gaveta bruto, latão, roscável, 3/4”, fornecido e instalado em ramal de água. AF_12/2014</v>
          </cell>
          <cell r="C2806" t="str">
            <v>un</v>
          </cell>
          <cell r="D2806">
            <v>21.93</v>
          </cell>
        </row>
        <row r="2807">
          <cell r="A2807" t="str">
            <v>89349</v>
          </cell>
          <cell r="B2807" t="str">
            <v>Registro de pressão bruto, latão, roscável, 1/2”, fornecido e instalado em ramal de água. AF_12/2014</v>
          </cell>
          <cell r="C2807" t="str">
            <v>un</v>
          </cell>
          <cell r="D2807">
            <v>16.45</v>
          </cell>
        </row>
        <row r="2808">
          <cell r="A2808" t="str">
            <v>89351</v>
          </cell>
          <cell r="B2808" t="str">
            <v>Registro de pressão bruto, roscável, 3/4”, fornecido e instalado em ramal de água. AF_12/2014</v>
          </cell>
          <cell r="C2808" t="str">
            <v>un</v>
          </cell>
          <cell r="D2808">
            <v>18.62</v>
          </cell>
        </row>
        <row r="2809">
          <cell r="A2809" t="str">
            <v>88859</v>
          </cell>
          <cell r="B2809" t="str">
            <v>Retroescavadeira sobre rodas com carregadeira, tração 4x2, potência líq. 79 hp, caçamba carreg. cap. mín. 1 m³, caçamba retro cap. 0,2 m³, peso operacional mín. 6570 kg, profundidade escavação máx. 4,37 m - depreciação. AF_06/2014</v>
          </cell>
          <cell r="C2809" t="str">
            <v>h</v>
          </cell>
          <cell r="D2809">
            <v>12.62</v>
          </cell>
        </row>
        <row r="2810">
          <cell r="A2810" t="str">
            <v>88860</v>
          </cell>
          <cell r="B2810" t="str">
            <v>Retroescavadeira sobre rodas com carregadeira, tração 4x2, potência líq. 79 hp, caçamba carreg. cap. mín. 1 m³, caçamba retro cap. 0,2 m³, peso operacional mín. 6570 kg, profundidade escavação máx. 4,37 m - juros. AF_06/2014</v>
          </cell>
          <cell r="C2810" t="str">
            <v>h</v>
          </cell>
          <cell r="D2810">
            <v>2.83</v>
          </cell>
        </row>
        <row r="2811">
          <cell r="A2811" t="str">
            <v>89011</v>
          </cell>
          <cell r="B2811" t="str">
            <v>Retroescavadeira sobre rodas com carregadeira, tração 4x4, potência líq. 72 hp, caçamba carreg. cap. mín. 0,79 m³, caçamba retro cap. 0,18 m³, peso operacional mín. 7140 kg, profundidade escavação máx. 4,5 m - depreciação. AF_06/2014</v>
          </cell>
          <cell r="C2811" t="str">
            <v>h</v>
          </cell>
          <cell r="D2811">
            <v>13.69</v>
          </cell>
        </row>
        <row r="2812">
          <cell r="A2812" t="str">
            <v>89012</v>
          </cell>
          <cell r="B2812" t="str">
            <v>Retroescavadeira sobre rodas com carregadeira, tração 4x4, potência líq. 72 hp, caçamba carreg. cap. mín. 0,79 m³, caçamba retro cap. 0,18 m³, peso operacional mín. 7140 kg, profundidade escavação máx. 4,5 m - juros. AF_06/2014</v>
          </cell>
          <cell r="C2812" t="str">
            <v>h</v>
          </cell>
          <cell r="D2812">
            <v>3.08</v>
          </cell>
        </row>
        <row r="2813">
          <cell r="A2813" t="str">
            <v>88857</v>
          </cell>
          <cell r="B2813" t="str">
            <v>Retroescavadeira sobre rodas com carregadeira, tração 4x4, potência líq. 88 hp, caçamba carreg. cap. mín. 1 m³, caçamba retro cap. 0,26 m³, peso operacional mín. 6674 kg, profundidade escavação máx. 4,37 m - depreciação. AF_06/2014</v>
          </cell>
          <cell r="C2813" t="str">
            <v>h</v>
          </cell>
          <cell r="D2813">
            <v>14.19</v>
          </cell>
        </row>
        <row r="2814">
          <cell r="A2814" t="str">
            <v>89996</v>
          </cell>
          <cell r="B2814" t="str">
            <v>Armação vertical de alvenaria estrutural; diâmetro de 10,0 mm. af_01/2 15</v>
          </cell>
          <cell r="C2814" t="str">
            <v>kg</v>
          </cell>
          <cell r="D2814">
            <v>5.78</v>
          </cell>
        </row>
        <row r="2815">
          <cell r="A2815" t="str">
            <v>89997</v>
          </cell>
          <cell r="B2815" t="str">
            <v>Armação vertical de alvenaria estrutural; diâmetro de 12,5 mm. af_01/2 15</v>
          </cell>
          <cell r="C2815" t="str">
            <v>kg</v>
          </cell>
          <cell r="D2815">
            <v>5.07</v>
          </cell>
        </row>
        <row r="2816">
          <cell r="A2816" t="str">
            <v>89998</v>
          </cell>
          <cell r="B2816" t="str">
            <v>Armação de cinta de alvenaria estrutural; diâmetro de 10,0 mm. af_01/2 15</v>
          </cell>
          <cell r="C2816" t="str">
            <v>kg</v>
          </cell>
          <cell r="D2816">
            <v>5.48</v>
          </cell>
        </row>
        <row r="2817">
          <cell r="A2817" t="str">
            <v>89999</v>
          </cell>
          <cell r="B2817" t="str">
            <v>Armação de verga e contraverga de alvenaria estrutural; diâmetro de 8, 0 mm. af_01/2015</v>
          </cell>
          <cell r="C2817" t="str">
            <v>kg</v>
          </cell>
          <cell r="D2817">
            <v>8.52</v>
          </cell>
        </row>
        <row r="2818">
          <cell r="A2818" t="str">
            <v>90000</v>
          </cell>
          <cell r="B2818" t="str">
            <v>Armação de verga e contraverga de alvenaria estrutural; diâmetro de 10 ,0 mm. af_01/2015</v>
          </cell>
          <cell r="C2818" t="str">
            <v>kg</v>
          </cell>
          <cell r="D2818">
            <v>6.54</v>
          </cell>
        </row>
        <row r="2819">
          <cell r="A2819" t="str">
            <v>86877</v>
          </cell>
          <cell r="B2819" t="str">
            <v>Válvula em metal cromado 1.1/2" x 1.1/2" para tanque ou lavatório - fornecimento e instalação. af_12/2013</v>
          </cell>
          <cell r="C2819" t="str">
            <v>un</v>
          </cell>
          <cell r="D2819">
            <v>19.420000000000002</v>
          </cell>
        </row>
        <row r="2820">
          <cell r="A2820" t="str">
            <v>86919</v>
          </cell>
          <cell r="B2820" t="str">
            <v>Tanque de louça branca com coluna, 22l ou equivalente, incluso sifão flexível em PVC, válvula metálica e torneira de metal cromado padrão médio - fornecimento e instalação. af_12/2013</v>
          </cell>
          <cell r="C2820" t="str">
            <v>un</v>
          </cell>
          <cell r="D2820">
            <v>637.46</v>
          </cell>
        </row>
        <row r="2821">
          <cell r="A2821" t="str">
            <v>86922</v>
          </cell>
          <cell r="B2821" t="str">
            <v>Tanque de louça branca suspenso, 18l ou equivalente, incluso sifão tipo garrafa em metal cromado, válvula metálica e torneira de metal cromado padrão médio - fornecimento e instalação. af_12/2013</v>
          </cell>
          <cell r="C2821" t="str">
            <v>un</v>
          </cell>
          <cell r="D2821">
            <v>592.58000000000004</v>
          </cell>
        </row>
        <row r="2822">
          <cell r="A2822" t="str">
            <v>86937</v>
          </cell>
          <cell r="B2822" t="str">
            <v>Cuba de embutir oval em louça branca, 35 x 50cm ou equivalente, incluso válvula em metal cromado e sifão flexível em PVC - fornecimento e instalação. af_12/2013</v>
          </cell>
          <cell r="C2822" t="str">
            <v>un</v>
          </cell>
          <cell r="D2822">
            <v>139.47</v>
          </cell>
        </row>
        <row r="2823">
          <cell r="A2823" t="str">
            <v>86938</v>
          </cell>
          <cell r="B2823" t="str">
            <v>Cuba de embutir oval em louça branca, 35 x 50cm ou equivalente, incluso válvula e sifão tipo garrafa em metal cromado - fornecimento e instalação. af_12/2013</v>
          </cell>
          <cell r="C2823" t="str">
            <v>un</v>
          </cell>
          <cell r="D2823">
            <v>320.29000000000002</v>
          </cell>
        </row>
        <row r="2824">
          <cell r="A2824" t="str">
            <v>86940</v>
          </cell>
          <cell r="B2824" t="str">
            <v>Lavatório louça branca com coluna, 45 x 55cm ou equivalente, padrão médio, incluso sifão tipo garrafa, válvula e engate flexível de 40cm em metal cromado, com aparelho misturador padrão médio - fornecimento e instalação. af_12/2013</v>
          </cell>
          <cell r="C2824" t="str">
            <v>un</v>
          </cell>
          <cell r="D2824">
            <v>694.93</v>
          </cell>
        </row>
        <row r="2825">
          <cell r="A2825" t="str">
            <v>86947</v>
          </cell>
          <cell r="B2825" t="str">
            <v>Bancada mármore branco polido 0,50 x 0,60m, incluso cuba de embutir oval em louça branca 35 x 50cm, válvula, sifão tipo garrafa e engate flexível 40cm em metal cromado e aparelho misturador de mesa, padrão médio fornecimento e instalação. af_12/2013</v>
          </cell>
          <cell r="C2825" t="str">
            <v>un</v>
          </cell>
          <cell r="D2825">
            <v>817.45</v>
          </cell>
        </row>
        <row r="2826">
          <cell r="A2826" t="str">
            <v>89304</v>
          </cell>
          <cell r="B2826" t="str">
            <v>Alvenaria estrutural de blocos cerâmicos 14x19x39, (espessura de 14 cm), para paredes com área líquida maior ou igual a 6m², com vãos, utilizando colher de pedreiro e argamassa de assentamento com preparo em betoneira. AF_12/2014</v>
          </cell>
          <cell r="C2826" t="str">
            <v>m²</v>
          </cell>
          <cell r="D2826">
            <v>53.7</v>
          </cell>
        </row>
        <row r="2827">
          <cell r="A2827" t="str">
            <v>89305</v>
          </cell>
          <cell r="B2827" t="str">
            <v>Alvenaria estrutural de blocos cerâmicos 14x19x39, (espessura de 14 cm), para paredes com área líquida maior ou igual a 6m², com vãos, utilizando colher de pedreiro e argamassa de assentamento com preparo manual. AF_12/2014</v>
          </cell>
          <cell r="C2827" t="str">
            <v>m²</v>
          </cell>
          <cell r="D2827">
            <v>55.7</v>
          </cell>
        </row>
        <row r="2828">
          <cell r="A2828" t="str">
            <v>89288</v>
          </cell>
          <cell r="B2828" t="str">
            <v>Alvenaria estrutural de blocos cerâmicos 14x19x39, (espessura de 14 cm), para paredes com área líquida maior ou igual a 6m², com vãos, utilizando palheta e argamassa de assentamento com preparo em betoneira. AF_12/2014</v>
          </cell>
          <cell r="C2828" t="str">
            <v>m²</v>
          </cell>
          <cell r="D2828">
            <v>45.27</v>
          </cell>
        </row>
        <row r="2829">
          <cell r="A2829" t="str">
            <v>89289</v>
          </cell>
          <cell r="B2829" t="str">
            <v>Alvenaria estrutural de blocos cerâmicos 14x19x39, (espessura de 14 cm), para paredes com área líquida maior ou igual a 6m², com vãos, utilizando palheta e argamassa de assentamento com preparo manual. AF_12/2014</v>
          </cell>
          <cell r="C2829" t="str">
            <v>m²</v>
          </cell>
          <cell r="D2829">
            <v>46.68</v>
          </cell>
        </row>
        <row r="2830">
          <cell r="A2830" t="str">
            <v>89300</v>
          </cell>
          <cell r="B2830" t="str">
            <v>Alvenaria estrutural de blocos cerâmicos 14x19x39, (espessura de 14 cm), para paredes com área líquida maior ou igual a 6m², sem vãos, utilizando colher de pedreiro e argamassa de assentamento com preparo em betoneira. AF_12/2014</v>
          </cell>
          <cell r="C2830" t="str">
            <v>m²</v>
          </cell>
          <cell r="D2830">
            <v>50.21</v>
          </cell>
        </row>
        <row r="2831">
          <cell r="A2831" t="str">
            <v>89301</v>
          </cell>
          <cell r="B2831" t="str">
            <v>Alvenaria estrutural de blocos cerâmicos 14x19x39, (espessura de 14 cm), para paredes com área líquida maior ou igual a 6m², sem vãos, utilizando colher de pedreiro e argamassa de assentamento com preparo manual. AF_12/2014</v>
          </cell>
          <cell r="C2831" t="str">
            <v>m²</v>
          </cell>
          <cell r="D2831">
            <v>52.21</v>
          </cell>
        </row>
        <row r="2832">
          <cell r="A2832" t="str">
            <v>89284</v>
          </cell>
          <cell r="B2832" t="str">
            <v>Alvenaria estrutural de blocos cerâmicos 14x19x39, (espessura de 14 cm), para paredes com área líquida maior ou igual que 6m², sem vãos, utilizando palheta e argamassa de assentamento com preparo em betoneira. AF_12/2014</v>
          </cell>
          <cell r="C2832" t="str">
            <v>m²</v>
          </cell>
          <cell r="D2832">
            <v>43.08</v>
          </cell>
        </row>
        <row r="2833">
          <cell r="A2833" t="str">
            <v>89285</v>
          </cell>
          <cell r="B2833" t="str">
            <v>Alvenaria estrutural de blocos cerâmicos 14x19x39, (espessura de 14 cm), para paredes com área líquida maior ou igual que 6m², sem vãos, utilizando palheta e argamassa de assentamento com preparo manual. AF_12/2014</v>
          </cell>
          <cell r="C2833" t="str">
            <v>m²</v>
          </cell>
          <cell r="D2833">
            <v>44.49</v>
          </cell>
        </row>
        <row r="2834">
          <cell r="A2834" t="str">
            <v>89302</v>
          </cell>
          <cell r="B2834" t="str">
            <v>Alvenaria estrutural de blocos cerâmicos 14x19x39, (espessura de 14 cm), para paredes com área líquida menor que 6m², com vãos, utilizando colher de pedreiro e argamassa de assentamento com preparo em betoneira. AF_12/2014</v>
          </cell>
          <cell r="C2834" t="str">
            <v>m²</v>
          </cell>
          <cell r="D2834">
            <v>59.3</v>
          </cell>
        </row>
        <row r="2835">
          <cell r="A2835" t="str">
            <v>89303</v>
          </cell>
          <cell r="B2835" t="str">
            <v>Alvenaria estrutural de blocos cerâmicos 14x19x39, (espessura de 14 cm), para paredes com área líquida menor que 6m², com vãos, utilizando colher de pedreiro e argamassa de assentamento com preparo manual. AF_12/2014</v>
          </cell>
          <cell r="C2835" t="str">
            <v>m²</v>
          </cell>
          <cell r="D2835">
            <v>61.29</v>
          </cell>
        </row>
        <row r="2836">
          <cell r="A2836" t="str">
            <v>89286</v>
          </cell>
          <cell r="B2836" t="str">
            <v>Alvenaria estrutural de blocos cerâmicos 14x19x39, (espessura de 14 cm), para paredes com área líquida menor que 6m², com vãos, utilizando palheta e argamassa de assentamento com preparo em betoneira. AF_12/2014</v>
          </cell>
          <cell r="C2836" t="str">
            <v>m²</v>
          </cell>
          <cell r="D2836">
            <v>50.08</v>
          </cell>
        </row>
        <row r="2837">
          <cell r="A2837" t="str">
            <v>89287</v>
          </cell>
          <cell r="B2837" t="str">
            <v>Alvenaria estrutural de blocos cerâmicos 14x19x39, (espessura de 14 cm), para paredes com área líquida menor que 6m², com vãos, utilizando palheta e argamassa de assentamento com preparo manual. AF_ AF_12/2014</v>
          </cell>
          <cell r="C2837" t="str">
            <v>m²</v>
          </cell>
          <cell r="D2837">
            <v>51.49</v>
          </cell>
        </row>
        <row r="2838">
          <cell r="A2838" t="str">
            <v>89298</v>
          </cell>
          <cell r="B2838" t="str">
            <v>Alvenaria estrutural de blocos cerâmicos 14x19x39, (espessura de 14 cm), para paredes com área líquida menor que 6m², sem vãos, utilizando colher de pedreiro e argamassa de assentamento com preparo em betoneira. AF_12/2014</v>
          </cell>
          <cell r="C2838" t="str">
            <v>m²</v>
          </cell>
          <cell r="D2838">
            <v>53.7</v>
          </cell>
        </row>
        <row r="2839">
          <cell r="A2839" t="str">
            <v>89299</v>
          </cell>
          <cell r="B2839" t="str">
            <v>Alvenaria estrutural de blocos cerâmicos 14x19x39, (espessura de 14 cm), para paredes com área líquida menor que 6m², sem vãos, utilizando colher de pedreiro e argamassa de assentamento com preparo manual. AF_12/2014</v>
          </cell>
          <cell r="C2839" t="str">
            <v>m²</v>
          </cell>
          <cell r="D2839">
            <v>55.7</v>
          </cell>
        </row>
        <row r="2840">
          <cell r="A2840" t="str">
            <v>89282</v>
          </cell>
          <cell r="B2840" t="str">
            <v>Alvenaria estrutural de blocos cerâmicos 14x19x39, (espessura de 14 cm), para paredes com área líquida menor que 6m², sem vãos, utilizando palheta e argamassa de assentamento com preparo em betoneira. AF_12/2014</v>
          </cell>
          <cell r="C2840" t="str">
            <v>m²</v>
          </cell>
          <cell r="D2840">
            <v>46.57</v>
          </cell>
        </row>
        <row r="2841">
          <cell r="A2841" t="str">
            <v>89283</v>
          </cell>
          <cell r="B2841" t="str">
            <v>Alvenaria estrutural de blocos cerâmicos 14x19x39, (espessura de 14 cm), para paredes com área líquida menor que 6m², sem vãos, utilizando palheta e argamassa de assentamento com preparo manual. AF_12/2014</v>
          </cell>
          <cell r="C2841" t="str">
            <v>m²</v>
          </cell>
          <cell r="D2841">
            <v>47.98</v>
          </cell>
        </row>
        <row r="2842">
          <cell r="A2842" t="str">
            <v>86902</v>
          </cell>
          <cell r="B2842" t="str">
            <v>Lavatório louça branca com coluna, *44 x 35,5* cm, padrão popular - fornecimento e instalação. AF_12/2013</v>
          </cell>
          <cell r="C2842" t="str">
            <v>un</v>
          </cell>
          <cell r="D2842">
            <v>160.11000000000001</v>
          </cell>
        </row>
        <row r="2843">
          <cell r="A2843" t="str">
            <v>86939</v>
          </cell>
          <cell r="B2843" t="str">
            <v>Lavatório louça branca com coluna, *44 x 35,5* cm, padrão popular, incluso sifão flexível em PVC, válvula e engate flexível 30cm em plástico e com torneira cromada padrão popular - fornecimento e instalação. AF_12/2013_p</v>
          </cell>
          <cell r="C2843" t="str">
            <v>un</v>
          </cell>
          <cell r="D2843">
            <v>216.38</v>
          </cell>
        </row>
        <row r="2844">
          <cell r="A2844" t="str">
            <v>89977</v>
          </cell>
          <cell r="B2844" t="str">
            <v>(composição representativa) do serviço de alvenaria de vedação de blocos vazados de cerâmica de 14x9x19cm (espessura 14cm), para edificação habitacional unifamiliar (casa) e edificação pública padrão. AF_12/2014_p</v>
          </cell>
          <cell r="C2844" t="str">
            <v>m²</v>
          </cell>
          <cell r="D2844">
            <v>97.94</v>
          </cell>
        </row>
        <row r="2845">
          <cell r="A2845" t="str">
            <v>89043</v>
          </cell>
          <cell r="B2845" t="str">
            <v>(composição representativa) do serviço de alvenaria de vedação de blocos vazados de cerâmica de 9x19x19cm (espessura 9cm), para edificação habitacional multifamiliar (prédio). AF_11/2014_p</v>
          </cell>
          <cell r="C2845" t="str">
            <v>m²</v>
          </cell>
          <cell r="D2845">
            <v>51.96</v>
          </cell>
        </row>
        <row r="2846">
          <cell r="A2846" t="str">
            <v>89168</v>
          </cell>
          <cell r="B2846" t="str">
            <v>(composição representativa) do serviço de alvenaria de vedação de blocos vazados de cerâmica de 9x19x19cm (espessura 9cm), para edificação habitacional unifamiliar (casa) e edificação pública padrão. AF_11/2014_p</v>
          </cell>
          <cell r="C2846" t="str">
            <v>m²</v>
          </cell>
          <cell r="D2846">
            <v>53.34</v>
          </cell>
        </row>
        <row r="2847">
          <cell r="A2847" t="str">
            <v>89978</v>
          </cell>
          <cell r="B2847" t="str">
            <v>(composição representativa) do serviço de alvenaria de vedação de blocos vazados de concreto de 14x19x39cm (espessura 14cm), para edificação habitacional unifamiliar (casa) e edificação pública padrão. AF_12/2014_p</v>
          </cell>
          <cell r="C2847" t="str">
            <v>m²</v>
          </cell>
          <cell r="D2847">
            <v>53.39</v>
          </cell>
        </row>
        <row r="2848">
          <cell r="A2848" t="str">
            <v>89044</v>
          </cell>
          <cell r="B2848" t="str">
            <v>(composição representativa) do serviço de alvenaria de vedação de blocos vazados de concreto de 9x19x39cm (espessura 9cm), para edificação habitacional multifamiliar (prédio). AF_11/2014_p</v>
          </cell>
          <cell r="C2848" t="str">
            <v>m²</v>
          </cell>
          <cell r="D2848">
            <v>41.94</v>
          </cell>
        </row>
        <row r="2849">
          <cell r="A2849" t="str">
            <v>89169</v>
          </cell>
          <cell r="B2849" t="str">
            <v>(composição representativa) do serviço de alvenaria de vedação de blocos vazados de concreto de 9x19x39cm (espessura 9cm), para edificação habitacional unifamiliar (casa) e edificação pública padrão. AF_11/2014_p</v>
          </cell>
          <cell r="C2849" t="str">
            <v>m²</v>
          </cell>
          <cell r="D2849">
            <v>42.53</v>
          </cell>
        </row>
        <row r="2850">
          <cell r="A2850" t="str">
            <v>89049</v>
          </cell>
          <cell r="B2850" t="str">
            <v>(composição representativa) do serviço de aplicação manual de gesso desempenado (sem taliscas) em teto, espessura 0,5 cm, para edificação habitacional multifamiliar (prédio). AF_11/2014</v>
          </cell>
          <cell r="C2850" t="str">
            <v>m²</v>
          </cell>
          <cell r="D2850">
            <v>11.57</v>
          </cell>
        </row>
        <row r="2851">
          <cell r="A2851" t="str">
            <v>89047</v>
          </cell>
          <cell r="B2851" t="str">
            <v>(composição representativa) do serviço de contrapiso em argamassa traço 1:4 (cimento e areia), preparo com betoneira 400 l, espessura 4 cm para áreas secas e 3 cm para áreas molhadas, para edificação habitacional multifamiliar (prédio). AF_11/2014</v>
          </cell>
          <cell r="C2851" t="str">
            <v>m²</v>
          </cell>
          <cell r="D2851">
            <v>29.38</v>
          </cell>
        </row>
        <row r="2852">
          <cell r="A2852" t="str">
            <v>89173</v>
          </cell>
          <cell r="B2852" t="str">
            <v>(composição representativa) do serviço de emboço/massa única, aplicado manualmente, traço 0,0431481481481482 em betoneira de 400l, paredes internas, com execução de taliscas, edificação habitacional unifamiliar (casas) e edificação pública padrão. AF_12/20</v>
          </cell>
          <cell r="C2852" t="str">
            <v>m²</v>
          </cell>
          <cell r="D2852">
            <v>20.420000000000002</v>
          </cell>
        </row>
        <row r="2853">
          <cell r="A2853" t="str">
            <v>89048</v>
          </cell>
          <cell r="B2853" t="str">
            <v>(composição representativa) do serviço de emboço/massa única, traço 1:2;8 preparo mecânico, com betoneira de 400l, em paredes de ambientes internos, com execução de taliscas, para edificação habitacional multifamiliar (prédio). AF_11/2014</v>
          </cell>
          <cell r="C2853" t="str">
            <v>m²</v>
          </cell>
          <cell r="D2853">
            <v>20.87</v>
          </cell>
        </row>
        <row r="2854">
          <cell r="A2854" t="str">
            <v>89045</v>
          </cell>
          <cell r="B2854" t="str">
            <v>(composição representativa) do serviço de revestimento cerâmico para ambientes de áreas molhadas, meia parede ou parede inteira, com placas tipo grês ou semi-grês, dimensões 20x20 cm, para edificação habitacional multifamiliar (prédio). AF_11/2014</v>
          </cell>
          <cell r="C2854" t="str">
            <v>m²</v>
          </cell>
          <cell r="D2854">
            <v>48.97</v>
          </cell>
        </row>
        <row r="2855">
          <cell r="A2855" t="str">
            <v>88858</v>
          </cell>
          <cell r="B2855" t="str">
            <v>Retroescavadeira sobre rodas com carregadeira, tração 4x4, potência líq. 88 hp, caçamba carreg. cap. mín. 1 m³, caçamba retro cap. 0,26 m³, peso operacional mín. 6674 kg, profundidade escavação máx. 4,37 m - juros. AF_06/2014</v>
          </cell>
          <cell r="C2855" t="str">
            <v>h</v>
          </cell>
          <cell r="D2855">
            <v>3.19</v>
          </cell>
        </row>
        <row r="2856">
          <cell r="A2856" t="str">
            <v>88786</v>
          </cell>
          <cell r="B2856" t="str">
            <v>Revestimento cerâmico para paredes externas em pastilhas de porcelana 2,5 x 2,5 cm (placas de 30 x 30 cm), alinhadas a prumo, aplicado em panos com vãos. AF_10/2014</v>
          </cell>
          <cell r="C2856" t="str">
            <v>m²</v>
          </cell>
          <cell r="D2856">
            <v>150.86000000000001</v>
          </cell>
        </row>
        <row r="2857">
          <cell r="A2857" t="str">
            <v>88787</v>
          </cell>
          <cell r="B2857" t="str">
            <v>Revestimento cerâmico para paredes externas em pastilhas de porcelana 2,5 x 2,5 cm (placas de 30 x 30 cm), alinhadas a prumo, aplicado em panos sem vãos. AF_10/2014</v>
          </cell>
          <cell r="C2857" t="str">
            <v>m²</v>
          </cell>
          <cell r="D2857">
            <v>139.55000000000001</v>
          </cell>
        </row>
        <row r="2858">
          <cell r="A2858" t="str">
            <v>88788</v>
          </cell>
          <cell r="B2858" t="str">
            <v>Revestimento cerâmico para paredes externas em pastilhas de porcelana 2,5 x 2,5 cm (placas de 30 x 30 cm), alinhadas a prumo, aplicado em superfícies externas da sacada. AF_10/2014</v>
          </cell>
          <cell r="C2858" t="str">
            <v>m²</v>
          </cell>
          <cell r="D2858">
            <v>146.19999999999999</v>
          </cell>
        </row>
        <row r="2859">
          <cell r="A2859" t="str">
            <v>88789</v>
          </cell>
          <cell r="B2859" t="str">
            <v>Revestimento cerâmico para paredes externas em pastilhas de porcelana 2,5 x 2,5 cm (placas de 30 x 30 cm), alinhadas a prumo, aplicado em superfícies internas da sacada. AF_10/2014</v>
          </cell>
          <cell r="C2859" t="str">
            <v>m²</v>
          </cell>
          <cell r="D2859">
            <v>173.81</v>
          </cell>
        </row>
        <row r="2860">
          <cell r="A2860" t="str">
            <v>88648</v>
          </cell>
          <cell r="B2860" t="str">
            <v>Rodapé cerâmico de 7cm de altura com placas tipo grês de dimensões 35x35cm. AF_06/2014</v>
          </cell>
          <cell r="C2860" t="str">
            <v>m</v>
          </cell>
          <cell r="D2860">
            <v>4.57</v>
          </cell>
        </row>
        <row r="2861">
          <cell r="A2861" t="str">
            <v>88649</v>
          </cell>
          <cell r="B2861" t="str">
            <v>Rodapé cerâmico de 7cm de altura com placas tipo grês de dimensões 45x45cm. AF_06/2014</v>
          </cell>
          <cell r="C2861" t="str">
            <v>m</v>
          </cell>
          <cell r="D2861">
            <v>5.15</v>
          </cell>
        </row>
        <row r="2862">
          <cell r="A2862" t="str">
            <v>88650</v>
          </cell>
          <cell r="B2862" t="str">
            <v>Rodapé cerâmico de 7cm de altura com placas tipo grês de dimensões 60x60cm . AF_06/2014</v>
          </cell>
          <cell r="C2862" t="str">
            <v>m</v>
          </cell>
          <cell r="D2862">
            <v>9.94</v>
          </cell>
        </row>
        <row r="2863">
          <cell r="A2863" t="str">
            <v>89210</v>
          </cell>
          <cell r="B2863" t="str">
            <v>Rolo compactador vibratório de um cilindro aço liso, potência 80 hp, peso operacional máximo 8,1 t, impacto dinâmico 16,15 / 9,5 t, largura de trabalho 1,68 m - depreciação. AF_06/2014</v>
          </cell>
          <cell r="C2863" t="str">
            <v>h</v>
          </cell>
          <cell r="D2863">
            <v>15.25</v>
          </cell>
        </row>
        <row r="2864">
          <cell r="A2864" t="str">
            <v>89211</v>
          </cell>
          <cell r="B2864" t="str">
            <v>Rolo compactador vibratório de um cilindro aço liso, potência 80 hp, peso operacional máximo 8,1 t, impacto dinâmico 16,15 / 9,5 t, largura de trabalho 1,68 m - juros. AF_06/2014</v>
          </cell>
          <cell r="C2864" t="str">
            <v>h</v>
          </cell>
          <cell r="D2864">
            <v>3.55</v>
          </cell>
        </row>
        <row r="2865">
          <cell r="A2865" t="str">
            <v>89227</v>
          </cell>
          <cell r="B2865" t="str">
            <v>Rolo compactador vibratorio de um cilindro liso de aco, potência 80 hp, peso operacional maximo 8,5 t, largura trabalho 1,676 m - chi diurno. AF_06/2014</v>
          </cell>
          <cell r="C2865" t="str">
            <v>chi</v>
          </cell>
          <cell r="D2865">
            <v>37.020000000000003</v>
          </cell>
        </row>
        <row r="2866">
          <cell r="A2866" t="str">
            <v>89219</v>
          </cell>
          <cell r="B2866" t="str">
            <v>Rolo compactador vibratorio de um cilindro liso de aco, potência 80 hp, peso operacional maximo 8,5 t, largura trabalho 1,676 m - depreciação. AF_06/2014</v>
          </cell>
          <cell r="C2866" t="str">
            <v>h</v>
          </cell>
          <cell r="D2866">
            <v>15.92</v>
          </cell>
        </row>
        <row r="2867">
          <cell r="A2867" t="str">
            <v>89220</v>
          </cell>
          <cell r="B2867" t="str">
            <v>Rolo compactador vibratorio de um cilindro liso de aco, potência 80 hp, peso operacional maximo 8,5 t, largura trabalho 1,676 m - juros. AF_06/2014</v>
          </cell>
          <cell r="C2867" t="str">
            <v>h</v>
          </cell>
          <cell r="D2867">
            <v>3.71</v>
          </cell>
        </row>
        <row r="2868">
          <cell r="A2868" t="str">
            <v>89280</v>
          </cell>
          <cell r="B2868" t="str">
            <v>Rolo compactador vibratório tandem aço liso, potência 58 hp, peso sem/com lastro 6,5 / 9,4 t, largura de trabalho 1,2 m - depreciação. AF_06/2014</v>
          </cell>
          <cell r="C2868" t="str">
            <v>h</v>
          </cell>
          <cell r="D2868">
            <v>18.73</v>
          </cell>
        </row>
        <row r="2869">
          <cell r="A2869" t="str">
            <v>89281</v>
          </cell>
          <cell r="B2869" t="str">
            <v>Rolo compactador vibratório tandem aço liso, potência 58 hp, peso sem/com lastro 6,5 / 9,4 t, largura de trabalho 1,2 m - juros. AF_06/2014</v>
          </cell>
          <cell r="C2869" t="str">
            <v>h</v>
          </cell>
          <cell r="D2869">
            <v>4.3600000000000003</v>
          </cell>
        </row>
        <row r="2870">
          <cell r="A2870" t="str">
            <v>89027</v>
          </cell>
          <cell r="B2870" t="str">
            <v>Tanque de asfalto estacionário com maçarico, capacidade 20000 l - chi diurno. AF_06/2014</v>
          </cell>
          <cell r="C2870" t="str">
            <v>chi</v>
          </cell>
          <cell r="D2870">
            <v>1.44</v>
          </cell>
        </row>
        <row r="2871">
          <cell r="A2871" t="str">
            <v>89028</v>
          </cell>
          <cell r="B2871" t="str">
            <v>Tanque de asfalto estacionário com maçarico, capacidade 20000 l - chp diurno. AF_06/2014</v>
          </cell>
          <cell r="C2871" t="str">
            <v>chp</v>
          </cell>
          <cell r="D2871">
            <v>132.82</v>
          </cell>
        </row>
        <row r="2872">
          <cell r="A2872" t="str">
            <v>89023</v>
          </cell>
          <cell r="B2872" t="str">
            <v>Tanque de asfalto estacionário com maçarico, capacidade 20000 l - depreciação. AF_06/2014</v>
          </cell>
          <cell r="C2872" t="str">
            <v>h</v>
          </cell>
          <cell r="D2872">
            <v>1.1100000000000001</v>
          </cell>
        </row>
        <row r="2873">
          <cell r="A2873" t="str">
            <v>89024</v>
          </cell>
          <cell r="B2873" t="str">
            <v>Tanque de asfalto estacionário com maçarico, capacidade 20000 l - juros. AF_06/2014</v>
          </cell>
          <cell r="C2873" t="str">
            <v>h</v>
          </cell>
          <cell r="D2873">
            <v>0.33</v>
          </cell>
        </row>
        <row r="2874">
          <cell r="A2874" t="str">
            <v>89025</v>
          </cell>
          <cell r="B2874" t="str">
            <v>Tanque de asfalto estacionário com maçarico, capacidade 20000 l - manutenção. AF_06/2014</v>
          </cell>
          <cell r="C2874" t="str">
            <v>h</v>
          </cell>
          <cell r="D2874">
            <v>0.77</v>
          </cell>
        </row>
        <row r="2875">
          <cell r="A2875" t="str">
            <v>89026</v>
          </cell>
          <cell r="B2875" t="str">
            <v>Tanque de asfalto estacionário com maçarico, capacidade 20000 l - materiais na operação. AF_06/2014</v>
          </cell>
          <cell r="C2875" t="str">
            <v>h</v>
          </cell>
          <cell r="D2875">
            <v>130.6</v>
          </cell>
        </row>
        <row r="2876">
          <cell r="A2876" t="str">
            <v>89394</v>
          </cell>
          <cell r="B2876" t="str">
            <v>Tê com bucha de latão na bolsa central, PVC, soldável, DN  20mm x 1/2”, instalado em ramal ou sub-ramal de água – fornecimento e instalação. AF_12/2014_p</v>
          </cell>
          <cell r="C2876" t="str">
            <v>un</v>
          </cell>
          <cell r="D2876">
            <v>11.5</v>
          </cell>
        </row>
        <row r="2877">
          <cell r="A2877" t="str">
            <v>89441</v>
          </cell>
          <cell r="B2877" t="str">
            <v>Tê com bucha de latão na bolsa central, PVC, soldável, DN  25mm x 1/2 , instalado em ramal de distribuição de água fornecimento e instalação. AF_12/2014_p</v>
          </cell>
          <cell r="C2877" t="str">
            <v>un</v>
          </cell>
          <cell r="D2877">
            <v>10.94</v>
          </cell>
        </row>
        <row r="2878">
          <cell r="A2878" t="str">
            <v>89618</v>
          </cell>
          <cell r="B2878" t="str">
            <v>Tê com bucha de latão na bolsa central, PVC, soldável, DN  25mm x 1/2”, instalado em prumada de água – fornecimento e instalação. AF_12/2014_p</v>
          </cell>
          <cell r="C2878" t="str">
            <v>un</v>
          </cell>
          <cell r="D2878">
            <v>9.9</v>
          </cell>
        </row>
        <row r="2879">
          <cell r="A2879" t="str">
            <v>89396</v>
          </cell>
          <cell r="B2879" t="str">
            <v>Tê com bucha de latão na bolsa central, PVC, soldável, DN  25mm x 1/2”, instalado em ramal ou sub-ramal de água – fornecimento e instalação. AF_12/2014_p</v>
          </cell>
          <cell r="C2879" t="str">
            <v>un</v>
          </cell>
          <cell r="D2879">
            <v>13</v>
          </cell>
        </row>
        <row r="2880">
          <cell r="A2880" t="str">
            <v>89444</v>
          </cell>
          <cell r="B2880" t="str">
            <v>Tê com bucha de latão na bolsa central, PVC, soldável, DN  32mm x 3/4 , instalado em ramal de distribuição de água fornecimento e instalação. AF_12/2014_p</v>
          </cell>
          <cell r="C2880" t="str">
            <v>un</v>
          </cell>
          <cell r="D2880">
            <v>16.87</v>
          </cell>
        </row>
        <row r="2881">
          <cell r="A2881" t="str">
            <v>89621</v>
          </cell>
          <cell r="B2881" t="str">
            <v>Tê com bucha de latão na bolsa central, PVC, soldável, DN  32mm x 3/4”, instalado em prumada de água – fornecimento e instalação. AF_12/2014_p</v>
          </cell>
          <cell r="C2881" t="str">
            <v>un</v>
          </cell>
          <cell r="D2881">
            <v>15.7</v>
          </cell>
        </row>
        <row r="2882">
          <cell r="A2882" t="str">
            <v>89399</v>
          </cell>
          <cell r="B2882" t="str">
            <v>Tê com bucha de latão na bolsa central, PVC, soldável, DN  32mm x 3/4”, instalado em ramal ou sub-ramal de água – fornecimento e instalação. AF_12/2014_p</v>
          </cell>
          <cell r="C2882" t="str">
            <v>un</v>
          </cell>
          <cell r="D2882">
            <v>19.32</v>
          </cell>
        </row>
        <row r="2883">
          <cell r="A2883" t="str">
            <v>89675</v>
          </cell>
          <cell r="B2883" t="str">
            <v>Tê de inspeção, PVC, série R, água pluvial, DN  100 mm, junta elástica, fornecido e instalado em condutores verticais de águas pluviais. AF_12/2014</v>
          </cell>
          <cell r="C2883" t="str">
            <v>un</v>
          </cell>
          <cell r="D2883">
            <v>42.21</v>
          </cell>
        </row>
        <row r="2884">
          <cell r="A2884" t="str">
            <v>89559</v>
          </cell>
          <cell r="B2884" t="str">
            <v>Tê de inspeção, PVC, série R, água pluvial, DN  100 mm, junta elástica, fornecido e instalado em ramal de encaminhamento. AF_12/2014</v>
          </cell>
          <cell r="C2884" t="str">
            <v>un</v>
          </cell>
          <cell r="D2884">
            <v>42.84</v>
          </cell>
        </row>
        <row r="2885">
          <cell r="A2885" t="str">
            <v>89667</v>
          </cell>
          <cell r="B2885" t="str">
            <v>Tê de inspeção, PVC, série R, água pluvial, DN  75 mm, junta elástica, fornecido e instalado em condutores verticais de águas pluviais. AF_12/2014</v>
          </cell>
          <cell r="C2885" t="str">
            <v>un</v>
          </cell>
          <cell r="D2885">
            <v>31.1</v>
          </cell>
        </row>
        <row r="2886">
          <cell r="A2886" t="str">
            <v>89550</v>
          </cell>
          <cell r="B2886" t="str">
            <v>Tê de inspeção, PVC, série R, água pluvial, DN  75 mm, junta elástica, fornecido e instalado em ramal de encaminhamento. AF_12/2014</v>
          </cell>
          <cell r="C2886" t="str">
            <v>un</v>
          </cell>
          <cell r="D2886">
            <v>31.86</v>
          </cell>
        </row>
        <row r="2887">
          <cell r="A2887" t="str">
            <v>89619</v>
          </cell>
          <cell r="B2887" t="str">
            <v>Tê de redução, PVC, soldável, DN  25mm x 20mm, instalado em prumada de água – fornecimento e instalação. AF_12/2014_p</v>
          </cell>
          <cell r="C2887" t="str">
            <v>un</v>
          </cell>
          <cell r="D2887">
            <v>5.08</v>
          </cell>
        </row>
        <row r="2888">
          <cell r="A2888" t="str">
            <v>89442</v>
          </cell>
          <cell r="B2888" t="str">
            <v>Tê de redução, PVC, soldável, DN  25mm x 20mm, instalado em ramal de distribuição de água fornecimento e instalação. AF_12/2014_p</v>
          </cell>
          <cell r="C2888" t="str">
            <v>un</v>
          </cell>
          <cell r="D2888">
            <v>6.12</v>
          </cell>
        </row>
        <row r="2889">
          <cell r="A2889" t="str">
            <v>89397</v>
          </cell>
          <cell r="B2889" t="str">
            <v>Tê de redução, PVC, soldável, DN  25mm x 20mm, instalado em ramal ou sub-ramal de água – fornecimento e instalação. AF_12/2014_p</v>
          </cell>
          <cell r="C2889" t="str">
            <v>un</v>
          </cell>
          <cell r="D2889">
            <v>8.18</v>
          </cell>
        </row>
        <row r="2890">
          <cell r="A2890" t="str">
            <v>89622</v>
          </cell>
          <cell r="B2890" t="str">
            <v>Tê de redução, PVC, soldável, DN  32mm x 25mm, instalado em prumada de água – fornecimento e instalação. AF_12/2014_p</v>
          </cell>
          <cell r="C2890" t="str">
            <v>un</v>
          </cell>
          <cell r="D2890">
            <v>7.92</v>
          </cell>
        </row>
        <row r="2891">
          <cell r="A2891" t="str">
            <v>89445</v>
          </cell>
          <cell r="B2891" t="str">
            <v>Tê de redução, PVC, soldável, DN  32mm x 25mm, instalado em ramal de distribuição de água fornecimento e instalação. AF_12/2014_p</v>
          </cell>
          <cell r="C2891" t="str">
            <v>un</v>
          </cell>
          <cell r="D2891">
            <v>9.09</v>
          </cell>
        </row>
        <row r="2892">
          <cell r="A2892" t="str">
            <v>89400</v>
          </cell>
          <cell r="B2892" t="str">
            <v>Tê de redução, PVC, soldável, DN  32mm x 25mm, instalado em ramal ou sub-ramal de água – fornecimento e instalação. AF_12/2014_p</v>
          </cell>
          <cell r="C2892" t="str">
            <v>un</v>
          </cell>
          <cell r="D2892">
            <v>11.53</v>
          </cell>
        </row>
        <row r="2893">
          <cell r="A2893" t="str">
            <v>89624</v>
          </cell>
          <cell r="B2893" t="str">
            <v>Tê de redução, PVC, soldável, DN  40mm x 32mm, instalado em prumada de água – fornecimento e instalação. AF_12/2014_p</v>
          </cell>
          <cell r="C2893" t="str">
            <v>un</v>
          </cell>
          <cell r="D2893">
            <v>10.32</v>
          </cell>
        </row>
        <row r="2894">
          <cell r="A2894" t="str">
            <v>89627</v>
          </cell>
          <cell r="B2894" t="str">
            <v>Tê de redução, PVC, soldável, DN  50mm x 25mm, instalado em prumada de água – fornecimento e instalação. AF_12/2014_p</v>
          </cell>
          <cell r="C2894" t="str">
            <v>un</v>
          </cell>
          <cell r="D2894">
            <v>12.32</v>
          </cell>
        </row>
        <row r="2895">
          <cell r="A2895" t="str">
            <v>89626</v>
          </cell>
          <cell r="B2895" t="str">
            <v>Tê de redução, PVC, soldável, DN  50mm x 40mm, instalado em prumada de água – fornecimento e instalação. AF_12/2014_p</v>
          </cell>
          <cell r="C2895" t="str">
            <v>un</v>
          </cell>
          <cell r="D2895">
            <v>15.98</v>
          </cell>
        </row>
        <row r="2896">
          <cell r="A2896" t="str">
            <v>89630</v>
          </cell>
          <cell r="B2896" t="str">
            <v>Te de redução, PVC, soldável, DN  75mm x 50mm, instalado em prumada de água – fornecimento e instalação. AF_12/2014_p</v>
          </cell>
          <cell r="C2896" t="str">
            <v>un</v>
          </cell>
          <cell r="D2896">
            <v>40.64</v>
          </cell>
        </row>
        <row r="2897">
          <cell r="A2897" t="str">
            <v>89632</v>
          </cell>
          <cell r="B2897" t="str">
            <v>Te de redução, PVC, soldável, DN  85mm x 60mm, instalado em prumada de água – fornecimento e instalação. AF_12/2014_p</v>
          </cell>
          <cell r="C2897" t="str">
            <v>un</v>
          </cell>
          <cell r="D2897">
            <v>59.98</v>
          </cell>
        </row>
        <row r="2898">
          <cell r="A2898" t="str">
            <v>89984</v>
          </cell>
          <cell r="B2898" t="str">
            <v>Registro de pressão bruto, latão, roscável, 1/2, com acabamento e canopla cromados. fornecido e instalado em ramal de água. af_12/2014</v>
          </cell>
          <cell r="C2898" t="str">
            <v>un</v>
          </cell>
          <cell r="D2898">
            <v>44.14</v>
          </cell>
        </row>
        <row r="2899">
          <cell r="A2899" t="str">
            <v>89985</v>
          </cell>
          <cell r="B2899" t="str">
            <v>Registro de pressão bruto, latão, roscável, 3/4, com acabamento e canopla cromados. fornecido e instalado em ramal de água. af_12/2014</v>
          </cell>
          <cell r="C2899" t="str">
            <v>un</v>
          </cell>
          <cell r="D2899">
            <v>45.39</v>
          </cell>
        </row>
        <row r="2900">
          <cell r="A2900" t="str">
            <v>89986</v>
          </cell>
          <cell r="B2900" t="str">
            <v>Registro de gaveta bruto, latão, roscável, 1/2, com acabamento e canopla cromados. fornecido e instalado em ramal de água. af_12/2014</v>
          </cell>
          <cell r="C2900" t="str">
            <v>un</v>
          </cell>
          <cell r="D2900">
            <v>43.08</v>
          </cell>
        </row>
        <row r="2901">
          <cell r="A2901" t="str">
            <v>89987</v>
          </cell>
          <cell r="B2901" t="str">
            <v>Registro de gaveta bruto, latão, roscável, 3/4, com acabamento e canopla cromados. fornecido e instalado em ramal de água. af_12/2014</v>
          </cell>
          <cell r="C2901" t="str">
            <v>un</v>
          </cell>
          <cell r="D2901">
            <v>47.71</v>
          </cell>
        </row>
        <row r="2902">
          <cell r="A2902" t="str">
            <v>90082</v>
          </cell>
          <cell r="B2902" t="str">
            <v>Escavação mecanizada de vala com profundidade até 1,5 m, com escavadeira hidráulica (capacidade da caçamba: 0,8 m3 / potência: 111 hp), largura de 1,5 m a 2,5 m, em solo de 1ª categoria, em vias urbanas. af_01/ 2015</v>
          </cell>
          <cell r="C2902" t="str">
            <v>m³</v>
          </cell>
          <cell r="D2902">
            <v>12.27</v>
          </cell>
        </row>
        <row r="2903">
          <cell r="A2903" t="str">
            <v>90084</v>
          </cell>
          <cell r="B2903" t="str">
            <v>Escavação mecanizada de vala com profundidade maior que 1,5 m até 3,0 m, com escavadeira hidráulica (capacidade da caçamba: 0,8 m3 / potênci a: 111 hp), largura até 1,5 m, em solo de 1ª categoria, em vias urbanas. af_01/2015</v>
          </cell>
          <cell r="C2903" t="str">
            <v>m³</v>
          </cell>
          <cell r="D2903">
            <v>10.79</v>
          </cell>
        </row>
        <row r="2904">
          <cell r="A2904" t="str">
            <v>90085</v>
          </cell>
          <cell r="B2904" t="str">
            <v>Escavação mecanizada de vala com profundidade maior que 1,5 até 3,0 m, com escavadeira hidráulica (capacidade da caçamba: 0,8 m3 / potência: 111 hp), largura de 1,5 m a 2,5 m, em solo de 1ª categoria, em vias urbanas. af_01/2015</v>
          </cell>
          <cell r="C2904" t="str">
            <v>m³</v>
          </cell>
          <cell r="D2904">
            <v>7.75</v>
          </cell>
        </row>
        <row r="2905">
          <cell r="A2905" t="str">
            <v>90086</v>
          </cell>
          <cell r="B2905" t="str">
            <v>Escavação mecanizada de vala com profundidade maior que 3,0 até 4,5 m, com escavadeira hidráulica (capacidade da caçamba: 0,8 m3 / potência: 111 hp), largura menor que 1,5 m, em solo de 1ª categoria, em vias urbanas. af_01/2015</v>
          </cell>
          <cell r="C2905" t="str">
            <v>m³</v>
          </cell>
          <cell r="D2905">
            <v>8.34</v>
          </cell>
        </row>
        <row r="2906">
          <cell r="A2906" t="str">
            <v>90087</v>
          </cell>
          <cell r="B2906" t="str">
            <v>Escavação mecanizada de vala com profundidade maior que 3,0 m até 4,5 m, com escavadeira hidráulica (capacidade da caçamba: 1,2 m3 / potênci a: 155 hp), largura de 1,5 m a 2,5 m, em solo de 1ª categoria, em vias urbanas. af_01/2015</v>
          </cell>
          <cell r="C2906" t="str">
            <v>m³</v>
          </cell>
          <cell r="D2906">
            <v>4.91</v>
          </cell>
        </row>
        <row r="2907">
          <cell r="A2907" t="str">
            <v>90088</v>
          </cell>
          <cell r="B2907" t="str">
            <v>Escavação mecanizada de vala com profundidade maior que 4,5 m até 6,0 m, com escavadeira hidráulica (capacidade da caçamba: 1,2 m3 / potênci a: 155 hp), largura menor que 1,5 m, em solo de 1ª categoria, em vias urbanas. af_01/2015</v>
          </cell>
          <cell r="C2907" t="str">
            <v>m³</v>
          </cell>
          <cell r="D2907">
            <v>5.68</v>
          </cell>
        </row>
        <row r="2908">
          <cell r="A2908" t="str">
            <v>90090</v>
          </cell>
          <cell r="B2908" t="str">
            <v>Escavação mecanizada de vala com profundidade maior que 4,5 m até 6,0 m, com escavadeira hidráulica (capacidade da caçamba: 1,2 m3 / potênci a: 155 hp), largura de 1,5 m a 2,5 m, em solo de 1ª categoria, em vias urbanas. af_01/2015</v>
          </cell>
          <cell r="C2908" t="str">
            <v>m³</v>
          </cell>
          <cell r="D2908">
            <v>4.0199999999999996</v>
          </cell>
        </row>
        <row r="2909">
          <cell r="A2909" t="str">
            <v>90091</v>
          </cell>
          <cell r="B2909" t="str">
            <v>Escavação mecanizada de vala com profundidade até 1,5 m, com escavadei ra hidráulica (capacidade da caçamba: 0,8 m3 / potência: 111 hp), larg ura de 1,5 a 2,5 m, em solo de 1ª categoria, em vias não urbanas. af_0 42005</v>
          </cell>
          <cell r="C2909" t="str">
            <v>m³</v>
          </cell>
          <cell r="D2909">
            <v>5.27</v>
          </cell>
        </row>
        <row r="2910">
          <cell r="A2910" t="str">
            <v>90092</v>
          </cell>
          <cell r="B2910" t="str">
            <v>Escavação mecanizada de vala com profundidade maior que 1,5 e até 3,0 m, com escavadeira hidráulica (capacidade da caçamba: 0,8 m3 / potênci a: 111 hp), largura menor que 1,5 m, em solo de 1ª categoria, em vias não urbanas. af_01/2015</v>
          </cell>
          <cell r="C2910" t="str">
            <v>m³</v>
          </cell>
          <cell r="D2910">
            <v>4.68</v>
          </cell>
        </row>
        <row r="2911">
          <cell r="A2911" t="str">
            <v>90093</v>
          </cell>
          <cell r="B2911" t="str">
            <v>Escavação mecanizada de vala com profundidade maior que 1,5 e até 3,0 m, com escavadeira hidráulica (capacidade da caçamba: 0,8 m3 / potênci a: 111 hp), largura de 1,5 a 2,5 m, em solo de 1ª categoria, em vias não urbanas. af_01/2015</v>
          </cell>
          <cell r="C2911" t="str">
            <v>m³</v>
          </cell>
          <cell r="D2911">
            <v>3.28</v>
          </cell>
        </row>
        <row r="2912">
          <cell r="A2912" t="str">
            <v>90094</v>
          </cell>
          <cell r="B2912" t="str">
            <v>Escavação mecanizada de vala com profundidade maior que 3,0 m até 4,5 m, com escavadeira hidráulica (capacidade da caçamba: 0,8 m3 / potênci a: 111 hp), largura menor que 1,5 m, em solo de 1ª categoria, em vias não urbanas. af_01/2015</v>
          </cell>
          <cell r="C2912" t="str">
            <v>m³</v>
          </cell>
          <cell r="D2912">
            <v>3.49</v>
          </cell>
        </row>
        <row r="2913">
          <cell r="A2913" t="str">
            <v>90095</v>
          </cell>
          <cell r="B2913" t="str">
            <v>Escavação mecanizada de vala com profundidade maior que 3,0 m até 4,5 m, com escavadeira hidráulica (capacidade da caçamba: 1,2 m3 / potênci a: 155 hp), largura de 1,5 m a 2,5 m, em solo de 1ª categoria, em vias não urbanas. af_01/2015</v>
          </cell>
          <cell r="C2913" t="str">
            <v>m³</v>
          </cell>
          <cell r="D2913">
            <v>2.13</v>
          </cell>
        </row>
        <row r="2914">
          <cell r="A2914" t="str">
            <v>90096</v>
          </cell>
          <cell r="B2914" t="str">
            <v>Escavação mecanizada de vala com profundidade maior que 4,5 m até 6,0 m, com escavadeira hidráulica (capacidade da caçamba: 1,2 m3 / potênci a: 155 hp), largura menor que 1,5 m, em solo de 1ª categoria, em vias não urbanas. af_01/2015</v>
          </cell>
          <cell r="C2914" t="str">
            <v>m³</v>
          </cell>
          <cell r="D2914">
            <v>2.4</v>
          </cell>
        </row>
        <row r="2915">
          <cell r="A2915" t="str">
            <v>90098</v>
          </cell>
          <cell r="B2915" t="str">
            <v>Escavação mecanizada de vala com profundidade maior que 4,5 m até 6,0 m, com escavadeira hidráulica (capacidade da caçamba: 1,2 m3 / potênci a: 155 hp), largura de 1,5 m a 2,5 m, em solo de 1ª categoria, em vias não urbanas. af_01/2015</v>
          </cell>
          <cell r="C2915" t="str">
            <v>m³</v>
          </cell>
          <cell r="D2915">
            <v>1.64</v>
          </cell>
        </row>
        <row r="2916">
          <cell r="A2916" t="str">
            <v>90099</v>
          </cell>
          <cell r="B2916" t="str">
            <v>Escavação mecanizada de vala com profundidade até 1,5 m, com retroesca vadeira (capacidade da caçamba da retro: 0,26 m3 / potência: 88 hp), l argura menor que 0,8 m, em solo de 1ª categoria, em vias urbanas. af_0 42005</v>
          </cell>
          <cell r="C2916" t="str">
            <v>m³</v>
          </cell>
          <cell r="D2916">
            <v>15.2</v>
          </cell>
        </row>
        <row r="2917">
          <cell r="A2917" t="str">
            <v>90100</v>
          </cell>
          <cell r="B2917" t="str">
            <v>Escavação mecanizada de vala com profundidade até 1,5 m, com retroescavadeira (capacidade da caçamba da retro: 0,26 m3 / potência: 88 hp), l argura de 0,8 m a 1,5 m, em solo de 1ª categoria, em vias urbanas. af_ 42005</v>
          </cell>
          <cell r="C2917" t="str">
            <v>m³</v>
          </cell>
          <cell r="D2917">
            <v>12.96</v>
          </cell>
        </row>
        <row r="2918">
          <cell r="A2918" t="str">
            <v>90101</v>
          </cell>
          <cell r="B2918" t="str">
            <v>Escavação mecanizada de vala com profundidade maior que 1,5 m até 3,0 m, com retroescavadeira (capacidade da caçamba da retro: 0,26 m3 / pot ência: 88 hp), largura menor que 0,8 m, em solo de 1ª categoria, em vias urbanas. af_01/2015</v>
          </cell>
          <cell r="C2918" t="str">
            <v>m³</v>
          </cell>
          <cell r="D2918">
            <v>12.8</v>
          </cell>
        </row>
        <row r="2919">
          <cell r="A2919" t="str">
            <v>90102</v>
          </cell>
          <cell r="B2919" t="str">
            <v>Escavação mecanizada de vala com profundidade maior que 1,5 m até 3,0 m, com retroescavadeira (capacidade da caçamba da retro: 0,26 m3 / pot ência: 88 hp), largura de 0,8 m a 1,5 m, em solo de 1ª categoria, em vias urbanas. af_01/2015</v>
          </cell>
          <cell r="C2919" t="str">
            <v>m³</v>
          </cell>
          <cell r="D2919">
            <v>11.74</v>
          </cell>
        </row>
        <row r="2920">
          <cell r="A2920" t="str">
            <v>90105</v>
          </cell>
          <cell r="B2920" t="str">
            <v>Escavação mecanizada de vala com profundidade até 1,5 m, com retroescavadeira (capacidade da caçamba da retro: 0,26 m3 / potência: 88 hp), l argura menor que 0,8 m, em solo de 1ª categoria, em vias não urbanas. af_01/2015</v>
          </cell>
          <cell r="C2920" t="str">
            <v>m³</v>
          </cell>
          <cell r="D2920">
            <v>11.59</v>
          </cell>
        </row>
        <row r="2921">
          <cell r="A2921" t="str">
            <v>90106</v>
          </cell>
          <cell r="B2921" t="str">
            <v>Escavação mecanizada de vala com profundidade até 1,5 m, com retroescavadeira (capacidade da caçamba da retro: 0,26 m3 / potência: 88 hp), l argura de 0,8 m a 1,5 m, em solo de 1ª categoria, em vias não urbanas. af_01/2015</v>
          </cell>
          <cell r="C2921" t="str">
            <v>m³</v>
          </cell>
          <cell r="D2921">
            <v>9.92</v>
          </cell>
        </row>
        <row r="2922">
          <cell r="A2922" t="str">
            <v>90107</v>
          </cell>
          <cell r="B2922" t="str">
            <v>Escavação mecanizada de vala com profundidade maior que 1,5 m até 3,0 m, com retroescavadeira (capacidade da caçamba da retro: 0,26 m3 / pot ência: 88 hp), largura menor que 0,8 m, em solo de 1ª categoria, em vias não urbanas. af_01/2015</v>
          </cell>
          <cell r="C2922" t="str">
            <v>m³</v>
          </cell>
          <cell r="D2922">
            <v>9.77</v>
          </cell>
        </row>
        <row r="2923">
          <cell r="A2923" t="str">
            <v>90108</v>
          </cell>
          <cell r="B2923" t="str">
            <v>Escavação mecanizada de vala com profundidade maior que 1,5 m até 3,0 m, com retroescavadeira (capacidade da caçamba da retro: 0,26 m3 / pot ência: 88 hp), largura de 0,8 m a 1,5 m, em solo de 1ª categoria, em vias não urbanas. af_01/2015</v>
          </cell>
          <cell r="C2923" t="str">
            <v>m³</v>
          </cell>
          <cell r="D2923">
            <v>8.89</v>
          </cell>
        </row>
        <row r="2924">
          <cell r="A2924" t="str">
            <v>89170</v>
          </cell>
          <cell r="B2924" t="str">
            <v>(composição representativa) do serviço de revestimento cerâmico para paredes internas, meia parede, ou parede inteira, placas grês ou semi-grês de 20x20 cm, para edificações habitacionais unifamiliar (casas) e edificações públicas padrão. AF_11/2014</v>
          </cell>
          <cell r="C2924" t="str">
            <v>m²</v>
          </cell>
          <cell r="D2924">
            <v>47.89</v>
          </cell>
        </row>
        <row r="2925">
          <cell r="A2925" t="str">
            <v>89046</v>
          </cell>
          <cell r="B2925" t="str">
            <v>(composição representativa) do serviço de revestimento cerâmico para piso com placas tipo grés de dimensões 35x35 cm, para edificação habitacional multifamiliar (prédio). AF_11/2014</v>
          </cell>
          <cell r="C2925" t="str">
            <v>m²</v>
          </cell>
          <cell r="D2925">
            <v>33.630000000000003</v>
          </cell>
        </row>
        <row r="2926">
          <cell r="A2926" t="str">
            <v>89171</v>
          </cell>
          <cell r="B2926" t="str">
            <v>(composição representativa) do serviço de revestimento cerâmico para piso com placas tipo grés de dimensões 35x35 cm, para edificação habitacional unifamiliar (casa) e edificação pública padrão. AF_11/2014</v>
          </cell>
          <cell r="C2926" t="str">
            <v>m²</v>
          </cell>
          <cell r="D2926">
            <v>32.119999999999997</v>
          </cell>
        </row>
        <row r="2927">
          <cell r="A2927" t="str">
            <v>89172</v>
          </cell>
          <cell r="B2927" t="str">
            <v>(composição rerpesentativa) do serviço de contrapiso em argamassa traço 1:4 (cim e areia), em betoneira 400 l, espessura 4 cm áreas secas e 3 cm áreas molhadas, para edificação habitacional unifamiliar (casa) e edificação pública padrão. AF_11/2014</v>
          </cell>
          <cell r="C2927" t="str">
            <v>m²</v>
          </cell>
          <cell r="D2927">
            <v>29.41</v>
          </cell>
        </row>
        <row r="2928">
          <cell r="A2928" t="str">
            <v>89422</v>
          </cell>
          <cell r="B2928" t="str">
            <v>Adaptador curto com bolsa e rosca para registro, PVC, soldável, DN  20mm x 1/2 , instalado em ramal de distribuição de água fornecimento e instalação. AF_12/2014_p</v>
          </cell>
          <cell r="C2928" t="str">
            <v>un</v>
          </cell>
          <cell r="D2928">
            <v>2.2999999999999998</v>
          </cell>
        </row>
        <row r="2929">
          <cell r="A2929" t="str">
            <v>89376</v>
          </cell>
          <cell r="B2929" t="str">
            <v>Adaptador curto com bolsa e rosca para registro, PVC, soldável, DN  20mm x 1/2”, instalado em ramal ou sub-ramal de água – fornecimento e instalação . AF_12/2014_p</v>
          </cell>
          <cell r="C2929" t="str">
            <v>un</v>
          </cell>
          <cell r="D2929">
            <v>3.18</v>
          </cell>
        </row>
        <row r="2930">
          <cell r="A2930" t="str">
            <v>89429</v>
          </cell>
          <cell r="B2930" t="str">
            <v>Adaptador curto com bolsa e rosca para registro, PVC, soldável, DN  25mm x 3/4 , instalado em ramal de distribuição de água fornecimento e instalação. AF_12/2014_p</v>
          </cell>
          <cell r="C2930" t="str">
            <v>un</v>
          </cell>
          <cell r="D2930">
            <v>2.67</v>
          </cell>
        </row>
        <row r="2931">
          <cell r="A2931" t="str">
            <v>89538</v>
          </cell>
          <cell r="B2931" t="str">
            <v>Adaptador curto com bolsa e rosca para registro, PVC, soldável, DN  25mm x 3/4”, instalado em prumada de água – fornecimento e instalação. AF_12/2014_p</v>
          </cell>
          <cell r="C2931" t="str">
            <v>un</v>
          </cell>
          <cell r="D2931">
            <v>2.15</v>
          </cell>
        </row>
        <row r="2932">
          <cell r="A2932" t="str">
            <v>89383</v>
          </cell>
          <cell r="B2932" t="str">
            <v>Adaptador curto com bolsa e rosca para registro, PVC, soldável, DN  25mm x 3/4”, instalado em ramal ou sub-ramal de água – fornecimento e instalação. AF_12/2014_p</v>
          </cell>
          <cell r="C2932" t="str">
            <v>un</v>
          </cell>
          <cell r="D2932">
            <v>3.71</v>
          </cell>
        </row>
        <row r="2933">
          <cell r="A2933" t="str">
            <v>89436</v>
          </cell>
          <cell r="B2933" t="str">
            <v>Adaptador curto com bolsa e rosca para registro, PVC, soldável, DN  32mm x 1 , instalado em ramal de distribuição de água fornecimento e instalação. AF_12/2014_p</v>
          </cell>
          <cell r="C2933" t="str">
            <v>un</v>
          </cell>
          <cell r="D2933">
            <v>3.72</v>
          </cell>
        </row>
        <row r="2934">
          <cell r="A2934" t="str">
            <v>89553</v>
          </cell>
          <cell r="B2934" t="str">
            <v>Adaptador curto com bolsa e rosca para registro, PVC, soldável, DN  32mm x 1”, instalado em prumada de água – fornecimento e instalação. AF_12/2014_p</v>
          </cell>
          <cell r="C2934" t="str">
            <v>un</v>
          </cell>
          <cell r="D2934">
            <v>2.84</v>
          </cell>
        </row>
        <row r="2935">
          <cell r="A2935" t="str">
            <v>89391</v>
          </cell>
          <cell r="B2935" t="str">
            <v>Adaptador curto com bolsa e rosca para registro, PVC, soldável, DN  32mm x 1”, instalado em ramal ou sub-ramal de água – fornecimento e instalação. AF_12/2014_p</v>
          </cell>
          <cell r="C2935" t="str">
            <v>un</v>
          </cell>
          <cell r="D2935">
            <v>4.96</v>
          </cell>
        </row>
        <row r="2936">
          <cell r="A2936" t="str">
            <v>89570</v>
          </cell>
          <cell r="B2936" t="str">
            <v>Adaptador curto com bolsa e rosca para registro, PVC, soldável, DN  40mm x 1.1/2”, instalado em prumada de água – fornecimento e instalação. AF_12/2014_p</v>
          </cell>
          <cell r="C2936" t="str">
            <v>un</v>
          </cell>
          <cell r="D2936">
            <v>5.24</v>
          </cell>
        </row>
        <row r="2937">
          <cell r="A2937" t="str">
            <v>89572</v>
          </cell>
          <cell r="B2937" t="str">
            <v>Adaptador curto com bolsa e rosca para registro, PVC, soldável, DN  40mm x 1.1/4”, instalado em prumada de água – fornecimento e instalação. AF_12/2014_p</v>
          </cell>
          <cell r="C2937" t="str">
            <v>un</v>
          </cell>
          <cell r="D2937">
            <v>4.57</v>
          </cell>
        </row>
        <row r="2938">
          <cell r="A2938" t="str">
            <v>89596</v>
          </cell>
          <cell r="B2938" t="str">
            <v>Adaptador curto com bolsa e rosca para registro, PVC, soldável, DN  50mm x 1.1/2”, instalado em prumada de água – fornecimento e instalação. AF_12/2014_p</v>
          </cell>
          <cell r="C2938" t="str">
            <v>un</v>
          </cell>
          <cell r="D2938">
            <v>5.89</v>
          </cell>
        </row>
        <row r="2939">
          <cell r="A2939" t="str">
            <v>89595</v>
          </cell>
          <cell r="B2939" t="str">
            <v>Adaptador curto com bolsa e rosca para registro, PVC, soldável, DN  50mm x 1.1/4”, instalado em prumada de água – fornecimento e instalação. AF_12/2014_p</v>
          </cell>
          <cell r="C2939" t="str">
            <v>un</v>
          </cell>
          <cell r="D2939">
            <v>8.1300000000000008</v>
          </cell>
        </row>
        <row r="2940">
          <cell r="A2940" t="str">
            <v>89610</v>
          </cell>
          <cell r="B2940" t="str">
            <v>Adaptador curto com bolsa e rosca para registro, PVC, soldável, DN  60mm x 2”, instalado em prumada de água – fornecimento e instalação. AF_12/2014_p</v>
          </cell>
          <cell r="C2940" t="str">
            <v>un</v>
          </cell>
          <cell r="D2940">
            <v>10.79</v>
          </cell>
        </row>
        <row r="2941">
          <cell r="A2941" t="str">
            <v>89613</v>
          </cell>
          <cell r="B2941" t="str">
            <v>Adaptador curto com bolsa e rosca para registro, PVC, soldável, DN  75mm x 2.1/2”, instalado em prumada de água – fornecimento e instalação. AF_12/2014_p</v>
          </cell>
          <cell r="C2941" t="str">
            <v>un</v>
          </cell>
          <cell r="D2941">
            <v>17.47</v>
          </cell>
        </row>
        <row r="2942">
          <cell r="A2942" t="str">
            <v>89616</v>
          </cell>
          <cell r="B2942" t="str">
            <v>Adaptador curto com bolsa e rosca para registro, PVC, soldável, DN  85mm x 3”, instalado em prumada de água – fornecimento e instalação. AF_12/2014_p</v>
          </cell>
          <cell r="C2942" t="str">
            <v>un</v>
          </cell>
          <cell r="D2942">
            <v>24.15</v>
          </cell>
        </row>
        <row r="2943">
          <cell r="A2943" t="str">
            <v>89488</v>
          </cell>
          <cell r="B2943" t="str">
            <v>Alvenaria de blocos de concreto estrutural 14x19x29 cm, (espessura 14 cm) fbk = 14 mpa, para paredes com área líquida maior ou igual a 6m², com vãos, utilizando colher de pedreiro. AF_12/2014</v>
          </cell>
          <cell r="C2943" t="str">
            <v>m²</v>
          </cell>
          <cell r="D2943">
            <v>86.91</v>
          </cell>
        </row>
        <row r="2944">
          <cell r="A2944" t="str">
            <v>89469</v>
          </cell>
          <cell r="B2944" t="str">
            <v>Alvenaria de blocos de concreto estrutural 14x19x29 cm, (espessura 14 cm) fbk = 14 mpa, para paredes com área líquida maior ou igual a 6m², com vãos, utilizando palheta. AF_12/2014</v>
          </cell>
          <cell r="C2944" t="str">
            <v>m²</v>
          </cell>
          <cell r="D2944">
            <v>76.77</v>
          </cell>
        </row>
        <row r="2945">
          <cell r="A2945" t="str">
            <v>89483</v>
          </cell>
          <cell r="B2945" t="str">
            <v>Alvenaria de blocos de concreto estrutural 14x19x29 cm, (espessura 14 cm) fbk = 14 mpa, para paredes com área líquida maior ou igual a 6m², sem vãos, utilizando colher de pedreiro. AF_12/2014</v>
          </cell>
          <cell r="C2945" t="str">
            <v>m²</v>
          </cell>
          <cell r="D2945">
            <v>83.56</v>
          </cell>
        </row>
        <row r="2946">
          <cell r="A2946" t="str">
            <v>89465</v>
          </cell>
          <cell r="B2946" t="str">
            <v>Alvenaria de blocos de concreto estrutural 14x19x29 cm, (espessura 14 cm) fbk = 14 mpa, para paredes com área líquida maior ou igual a 6m², sem vãos, utilizando palheta. AF_12/2014</v>
          </cell>
          <cell r="C2946" t="str">
            <v>m²</v>
          </cell>
          <cell r="D2946">
            <v>74.84</v>
          </cell>
        </row>
        <row r="2947">
          <cell r="A2947" t="str">
            <v>89487</v>
          </cell>
          <cell r="B2947" t="str">
            <v>Alvenaria de blocos de concreto estrutural 14x19x29 cm, (espessura 14 cm) fbk = 14 mpa, para paredes com área líquida menor que 6m², com vãos, utilizando colher de pedreiro. AF_12/2014</v>
          </cell>
          <cell r="C2947" t="str">
            <v>m²</v>
          </cell>
          <cell r="D2947">
            <v>91.95</v>
          </cell>
        </row>
        <row r="2948">
          <cell r="A2948" t="str">
            <v>89468</v>
          </cell>
          <cell r="B2948" t="str">
            <v>Alvenaria de blocos de concreto estrutural 14x19x29 cm, (espessura 14 cm) fbk = 14 mpa, para paredes com área líquida menor que 6m², com vãos, utilizando palheta. AF_12/2014</v>
          </cell>
          <cell r="C2948" t="str">
            <v>m²</v>
          </cell>
          <cell r="D2948">
            <v>80.91</v>
          </cell>
        </row>
        <row r="2949">
          <cell r="A2949" t="str">
            <v>89480</v>
          </cell>
          <cell r="B2949" t="str">
            <v>Alvenaria de blocos de concreto estrutural 14x19x29 cm, (espessura 14 cm) fbk = 14 mpa, para paredes com área líquida menor que 6m², sem vãos, utilizando colher de pedreiro. AF_12/2014</v>
          </cell>
          <cell r="C2949" t="str">
            <v>m²</v>
          </cell>
          <cell r="D2949">
            <v>85.78</v>
          </cell>
        </row>
        <row r="2950">
          <cell r="A2950" t="str">
            <v>89464</v>
          </cell>
          <cell r="B2950" t="str">
            <v>Alvenaria de blocos de concreto estrutural 14x19x29 cm, (espessura 14 cm) fbk = 14 mpa, para paredes com área líquida menor que 6m², sem vãos, utilizando palheta. AF_12/2014</v>
          </cell>
          <cell r="C2950" t="str">
            <v>m²</v>
          </cell>
          <cell r="D2950">
            <v>77.2</v>
          </cell>
        </row>
        <row r="2951">
          <cell r="A2951" t="str">
            <v>89486</v>
          </cell>
          <cell r="B2951" t="str">
            <v>Alvenaria de blocos de concreto estrutural 14x19x29 cm, (espessura 14 cm), fbk = 4,5 mpa, para paredes com área líquida maior ou igual a 6m², com vãos, utilizando colher de pedreiro. AF_12/2014</v>
          </cell>
          <cell r="C2951" t="str">
            <v>m²</v>
          </cell>
          <cell r="D2951">
            <v>67.14</v>
          </cell>
        </row>
        <row r="2952">
          <cell r="A2952" t="str">
            <v>89467</v>
          </cell>
          <cell r="B2952" t="str">
            <v>Alvenaria de blocos de concreto estrutural 14x19x29 cm, (espessura 14 cm), fbk = 4,5 mpa, para paredes com área líquida maior ou igual a 6m², com vãos, utilizando palheta. AF_12/2014</v>
          </cell>
          <cell r="C2952" t="str">
            <v>m²</v>
          </cell>
          <cell r="D2952">
            <v>56.98</v>
          </cell>
        </row>
        <row r="2953">
          <cell r="A2953" t="str">
            <v>89479</v>
          </cell>
          <cell r="B2953" t="str">
            <v>Alvenaria de blocos de concreto estrutural 14x19x29 cm, (espessura 14 cm), fbk = 4,5 mpa, para paredes com área líquida maior ou igual a 6m², sem vãos, utilizando colher de pedreiro. AF_12/2014</v>
          </cell>
          <cell r="C2953" t="str">
            <v>m²</v>
          </cell>
          <cell r="D2953">
            <v>64.16</v>
          </cell>
        </row>
        <row r="2954">
          <cell r="A2954" t="str">
            <v>89463</v>
          </cell>
          <cell r="B2954" t="str">
            <v>Alvenaria de blocos de concreto estrutural 14x19x29 cm, (espessura 14 cm), fbk = 4,5 mpa, para paredes com área líquida maior ou igual a 6m², sem vãos, utilizando palheta. AF_12/2014</v>
          </cell>
          <cell r="C2954" t="str">
            <v>m²</v>
          </cell>
          <cell r="D2954">
            <v>55.41</v>
          </cell>
        </row>
        <row r="2955">
          <cell r="A2955" t="str">
            <v>89484</v>
          </cell>
          <cell r="B2955" t="str">
            <v>Alvenaria de blocos de concreto estrutural 14x19x29 cm, (espessura 14 cm), fbk = 4,5 mpa, para paredes com área líquida menor que 6m², com vãos, utilizando colher de pedreiro. AF_12/2014</v>
          </cell>
          <cell r="C2955" t="str">
            <v>m²</v>
          </cell>
          <cell r="D2955">
            <v>71.42</v>
          </cell>
        </row>
        <row r="2956">
          <cell r="A2956" t="str">
            <v>89466</v>
          </cell>
          <cell r="B2956" t="str">
            <v>Alvenaria de blocos de concreto estrutural 14x19x29 cm, (espessura 14 cm), fbk = 4,5 mpa, para paredes com área líquida menor que 6m², com vãos, utilizando palheta. AF_12/2014</v>
          </cell>
          <cell r="C2956" t="str">
            <v>m²</v>
          </cell>
          <cell r="D2956">
            <v>60.35</v>
          </cell>
        </row>
        <row r="2957">
          <cell r="A2957" t="str">
            <v>89478</v>
          </cell>
          <cell r="B2957" t="str">
            <v>Alvenaria de blocos de concreto estrutural 14x19x29 cm, (espessura 14 cm), fbk = 4,5 mpa, para paredes com área líquida menor que 6m², sem vãos, utilizando colher de pedreiro. AF_12/2014</v>
          </cell>
          <cell r="C2957" t="str">
            <v>m²</v>
          </cell>
          <cell r="D2957">
            <v>66.13</v>
          </cell>
        </row>
        <row r="2958">
          <cell r="A2958" t="str">
            <v>89703</v>
          </cell>
          <cell r="B2958" t="str">
            <v>Te misturador de transição, CPVC, soldável, DN  22mm x 3/4 , instalado em ramal ou sub-ramal de água fornecimento e instalação. AF_12/2014</v>
          </cell>
          <cell r="C2958" t="str">
            <v>un</v>
          </cell>
          <cell r="D2958">
            <v>27.29</v>
          </cell>
        </row>
        <row r="2959">
          <cell r="A2959" t="str">
            <v>89439</v>
          </cell>
          <cell r="B2959" t="str">
            <v>Tê soldável e com rosca na bolsa central, PVC, soldável, DN  20mm x 1/2 , instalado em ramal de distribuição de água fornecimento e instalação. AF_12/2014_p</v>
          </cell>
          <cell r="C2959" t="str">
            <v>un</v>
          </cell>
          <cell r="D2959">
            <v>5.01</v>
          </cell>
        </row>
        <row r="2960">
          <cell r="A2960" t="str">
            <v>89691</v>
          </cell>
          <cell r="B2960" t="str">
            <v>Te, CPVC, soldável, DN  15mm, instalado em ramal ou sub-ramal de água – fornecimento e instalação. AF_12/2014</v>
          </cell>
          <cell r="C2960" t="str">
            <v>un</v>
          </cell>
          <cell r="D2960">
            <v>6.6</v>
          </cell>
        </row>
        <row r="2961">
          <cell r="A2961" t="str">
            <v>89697</v>
          </cell>
          <cell r="B2961" t="str">
            <v>Te, CPVC, soldável, DN  22mm, instalado em ramal ou sub-ramal de água – fornecimento e instalação. AF_12/2014</v>
          </cell>
          <cell r="C2961" t="str">
            <v>un</v>
          </cell>
          <cell r="D2961">
            <v>8.14</v>
          </cell>
        </row>
        <row r="2962">
          <cell r="A2962" t="str">
            <v>89833</v>
          </cell>
          <cell r="B2962" t="str">
            <v>Te, PVC, série normal, esgoto predial, DN  100 x 100 mm, junta elástica, fornecido e instalado em prumada de esgoto sanitário ou ventilação. AF_12/2014</v>
          </cell>
          <cell r="C2962" t="str">
            <v>un</v>
          </cell>
          <cell r="D2962">
            <v>19.96</v>
          </cell>
        </row>
        <row r="2963">
          <cell r="A2963" t="str">
            <v>89796</v>
          </cell>
          <cell r="B2963" t="str">
            <v>Te, PVC, série normal, esgoto predial, DN  100 x 100 mm, junta elástica, fornecido e instalado em ramal de descarga ou ramal de esgoto sanitário. AF_12/2014</v>
          </cell>
          <cell r="C2963" t="str">
            <v>un</v>
          </cell>
          <cell r="D2963">
            <v>24.29</v>
          </cell>
        </row>
        <row r="2964">
          <cell r="A2964" t="str">
            <v>89860</v>
          </cell>
          <cell r="B2964" t="str">
            <v>Te, PVC, série normal, esgoto predial, DN  100 x 100 mm, junta elástica, fornecido e instalado em subcoletor aéreo de esgoto sanitário. AF_12/2014</v>
          </cell>
          <cell r="C2964" t="str">
            <v>un</v>
          </cell>
          <cell r="D2964">
            <v>24.04</v>
          </cell>
        </row>
        <row r="2965">
          <cell r="A2965" t="str">
            <v>89862</v>
          </cell>
          <cell r="B2965" t="str">
            <v>Te, PVC, série normal, esgoto predial, DN  150 x 150 mm, junta elástica, fornecido e instalado em subcoletor aéreo de esgoto sanitário. AF_12/2014</v>
          </cell>
          <cell r="C2965" t="str">
            <v>un</v>
          </cell>
          <cell r="D2965">
            <v>73.349999999999994</v>
          </cell>
        </row>
        <row r="2966">
          <cell r="A2966" t="str">
            <v>89782</v>
          </cell>
          <cell r="B2966" t="str">
            <v>Te, PVC, série normal, esgoto predial, DN  40 x 40 mm, junta soldável, fornecido e instalado em ramal de descarga ou ramal de esgoto sanitário. AF_12/2014_p</v>
          </cell>
          <cell r="C2966" t="str">
            <v>un</v>
          </cell>
          <cell r="D2966">
            <v>6.66</v>
          </cell>
        </row>
        <row r="2967">
          <cell r="A2967" t="str">
            <v>89825</v>
          </cell>
          <cell r="B2967" t="str">
            <v>Te, PVC, série normal, esgoto predial, DN  50 x 50 mm, junta elástica, fornecido e instalado em prumada de esgoto sanitário ou ventilação. AF_12/2014</v>
          </cell>
          <cell r="C2967" t="str">
            <v>un</v>
          </cell>
          <cell r="D2967">
            <v>9.02</v>
          </cell>
        </row>
        <row r="2968">
          <cell r="A2968" t="str">
            <v>89784</v>
          </cell>
          <cell r="B2968" t="str">
            <v>Te, PVC, série normal, esgoto predial, DN  50 x 50 mm, junta elástica, fornecido e instalado em ramal de descarga ou ramal de esgoto sanitário. AF_12/2014</v>
          </cell>
          <cell r="C2968" t="str">
            <v>un</v>
          </cell>
          <cell r="D2968">
            <v>11.83</v>
          </cell>
        </row>
        <row r="2969">
          <cell r="A2969" t="str">
            <v>89829</v>
          </cell>
          <cell r="B2969" t="str">
            <v>Te, PVC, série normal, esgoto predial, DN  75 x 75 mm, junta elástica, fornecido e instalado em prumada de esgoto sanitário ou ventilação. AF_12/2014</v>
          </cell>
          <cell r="C2969" t="str">
            <v>un</v>
          </cell>
          <cell r="D2969">
            <v>16.16</v>
          </cell>
        </row>
        <row r="2970">
          <cell r="A2970" t="str">
            <v>89786</v>
          </cell>
          <cell r="B2970" t="str">
            <v>Te, PVC, série normal, esgoto predial, DN  75 x 75 mm, junta elástica, fornecido e instalado em ramal de descarga ou ramal de esgoto sanitário. AF_12/2014</v>
          </cell>
          <cell r="C2970" t="str">
            <v>un</v>
          </cell>
          <cell r="D2970">
            <v>19.73</v>
          </cell>
        </row>
        <row r="2971">
          <cell r="A2971" t="str">
            <v>89693</v>
          </cell>
          <cell r="B2971" t="str">
            <v>Tê, PVC, série R, água pluvial, DN  100 x 100 mm, junta elástica, fornecido e instalado em condutores verticais de águas pluviais. AF_12/2014</v>
          </cell>
          <cell r="C2971" t="str">
            <v>un</v>
          </cell>
          <cell r="D2971">
            <v>48.28</v>
          </cell>
        </row>
        <row r="2972">
          <cell r="A2972" t="str">
            <v>89571</v>
          </cell>
          <cell r="B2972" t="str">
            <v>Tê, PVC, série R, água pluvial, DN  100 x 100 mm, junta elástica, fornecido e instalado em ramal de encaminhamento. AF_12/2014</v>
          </cell>
          <cell r="C2972" t="str">
            <v>un</v>
          </cell>
          <cell r="D2972">
            <v>49.69</v>
          </cell>
        </row>
        <row r="2973">
          <cell r="A2973" t="str">
            <v>89696</v>
          </cell>
          <cell r="B2973" t="str">
            <v>Tê, PVC, série R, água pluvial, DN  100 x 75 mm, junta elástica, fornecido e instalado em condutores verticais de águas pluviais. AF_12/2014</v>
          </cell>
          <cell r="C2973" t="str">
            <v>un</v>
          </cell>
          <cell r="D2973">
            <v>37.19</v>
          </cell>
        </row>
        <row r="2974">
          <cell r="A2974" t="str">
            <v>89573</v>
          </cell>
          <cell r="B2974" t="str">
            <v>Tê, PVC, série R, água pluvial, DN  100 x 75 mm, junta elástica, fornecido e instalado em ramal de encaminhamento. AF_12/2014</v>
          </cell>
          <cell r="C2974" t="str">
            <v>un</v>
          </cell>
          <cell r="D2974">
            <v>38.590000000000003</v>
          </cell>
        </row>
        <row r="2975">
          <cell r="A2975" t="str">
            <v>89704</v>
          </cell>
          <cell r="B2975" t="str">
            <v>Tê, PVC, série R, água pluvial, DN  150 x 100 mm, junta elástica, fornecido e instalado em condutores verticais de águas pluviais. AF_12/2014</v>
          </cell>
          <cell r="C2975" t="str">
            <v>un</v>
          </cell>
          <cell r="D2975">
            <v>85.73</v>
          </cell>
        </row>
        <row r="2976">
          <cell r="A2976" t="str">
            <v>89701</v>
          </cell>
          <cell r="B2976" t="str">
            <v>Tê, PVC, série R, água pluvial, DN  150 x 150 mm, junta elástica, fornecido e instalado em condutores verticais de águas pluviais. AF_12/2014</v>
          </cell>
          <cell r="C2976" t="str">
            <v>un</v>
          </cell>
          <cell r="D2976">
            <v>112.16</v>
          </cell>
        </row>
        <row r="2977">
          <cell r="A2977" t="str">
            <v>89566</v>
          </cell>
          <cell r="B2977" t="str">
            <v>Tê, PVC, série R, água pluvial, DN  75 mm, junta elástica, fornecido e instalado em ramal de encaminhamento. AF_12/2014</v>
          </cell>
          <cell r="C2977" t="str">
            <v>un</v>
          </cell>
          <cell r="D2977">
            <v>30.65</v>
          </cell>
        </row>
        <row r="2978">
          <cell r="A2978" t="str">
            <v>89687</v>
          </cell>
          <cell r="B2978" t="str">
            <v>Tê, PVC, série R, água pluvial, DN  75 x 75 mm, junta elástica, fornecido e instalado em condutores verticais de águas pluviais. AF_12/2014</v>
          </cell>
          <cell r="C2978" t="str">
            <v>un</v>
          </cell>
          <cell r="D2978">
            <v>29.25</v>
          </cell>
        </row>
        <row r="2979">
          <cell r="A2979" t="str">
            <v>89438</v>
          </cell>
          <cell r="B2979" t="str">
            <v>Te, PVC, soldável, DN  20mm, instalado em ramal de distribuição de água fornecimento e instalação. AF_12/2014_p</v>
          </cell>
          <cell r="C2979" t="str">
            <v>un</v>
          </cell>
          <cell r="D2979">
            <v>3.96</v>
          </cell>
        </row>
        <row r="2980">
          <cell r="A2980" t="str">
            <v>89393</v>
          </cell>
          <cell r="B2980" t="str">
            <v>Te, PVC, soldável, DN  20mm, instalado em ramal ou sub-ramal de água – fornecimento e instalação. AF_12/2014_p</v>
          </cell>
          <cell r="C2980" t="str">
            <v>un</v>
          </cell>
          <cell r="D2980">
            <v>5.74</v>
          </cell>
        </row>
        <row r="2981">
          <cell r="A2981" t="str">
            <v>89869</v>
          </cell>
          <cell r="B2981" t="str">
            <v>Te, PVC, soldável, DN  25mm, instalado em dreno de ar-condicionado – fornecimento e instalação. AF_12/2014_p</v>
          </cell>
          <cell r="C2981" t="str">
            <v>un</v>
          </cell>
          <cell r="D2981">
            <v>4.55</v>
          </cell>
        </row>
        <row r="2982">
          <cell r="A2982" t="str">
            <v>89617</v>
          </cell>
          <cell r="B2982" t="str">
            <v>Te, PVC, soldável, DN  25mm, instalado em prumada de água – fornecimento e instalação. AF_12/2014_p</v>
          </cell>
          <cell r="C2982" t="str">
            <v>un</v>
          </cell>
          <cell r="D2982">
            <v>3.8</v>
          </cell>
        </row>
        <row r="2983">
          <cell r="A2983" t="str">
            <v>89440</v>
          </cell>
          <cell r="B2983" t="str">
            <v>Te, PVC, soldável, DN  25mm, instalado em ramal de distribuição de água fornecimento e instalação. AF_12/2014_p</v>
          </cell>
          <cell r="C2983" t="str">
            <v>un</v>
          </cell>
          <cell r="D2983">
            <v>4.83</v>
          </cell>
        </row>
        <row r="2984">
          <cell r="A2984" t="str">
            <v>89395</v>
          </cell>
          <cell r="B2984" t="str">
            <v>Te, PVC, soldável, DN  25mm, instalado em ramal ou sub-ramal de água – fornecimento e instalação. AF_12/2014_p</v>
          </cell>
          <cell r="C2984" t="str">
            <v>un</v>
          </cell>
          <cell r="D2984">
            <v>6.89</v>
          </cell>
        </row>
        <row r="2985">
          <cell r="A2985" t="str">
            <v>89620</v>
          </cell>
          <cell r="B2985" t="str">
            <v>Te, PVC, soldável, DN  32mm, instalado em prumada de água – fornecimento e instalação. AF_12/2014_p</v>
          </cell>
          <cell r="C2985" t="str">
            <v>un</v>
          </cell>
          <cell r="D2985">
            <v>5.93</v>
          </cell>
        </row>
        <row r="2986">
          <cell r="A2986" t="str">
            <v>89443</v>
          </cell>
          <cell r="B2986" t="str">
            <v>Te, PVC, soldável, DN  32mm, instalado em ramal de distribuição de água fornecimento e instalação. AF_12/2014_p</v>
          </cell>
          <cell r="C2986" t="str">
            <v>un</v>
          </cell>
          <cell r="D2986">
            <v>7.09</v>
          </cell>
        </row>
        <row r="2987">
          <cell r="A2987" t="str">
            <v>89398</v>
          </cell>
          <cell r="B2987" t="str">
            <v>Te, PVC, soldável, DN  32mm, instalado em ramal ou sub-ramal de água – fornecimento e instalação. AF_12/2014_p</v>
          </cell>
          <cell r="C2987" t="str">
            <v>un</v>
          </cell>
          <cell r="D2987">
            <v>9.5399999999999991</v>
          </cell>
        </row>
        <row r="2988">
          <cell r="A2988" t="str">
            <v>89623</v>
          </cell>
          <cell r="B2988" t="str">
            <v>Te, PVC, soldável, DN  40mm, instalado em prumada de água – fornecimento e instalação. AF_12/2014_p</v>
          </cell>
          <cell r="C2988" t="str">
            <v>un</v>
          </cell>
          <cell r="D2988">
            <v>10.42</v>
          </cell>
        </row>
        <row r="2989">
          <cell r="A2989" t="str">
            <v>89625</v>
          </cell>
          <cell r="B2989" t="str">
            <v>Te, PVC, soldável, DN  50mm, instalado em prumada de água – fornecimento e instalação. AF_12/2014_p</v>
          </cell>
          <cell r="C2989" t="str">
            <v>un</v>
          </cell>
          <cell r="D2989">
            <v>12.55</v>
          </cell>
        </row>
        <row r="2990">
          <cell r="A2990" t="str">
            <v>89628</v>
          </cell>
          <cell r="B2990" t="str">
            <v>Te, PVC, soldável, DN  60mm, instalado em prumada de água – fornecimento e instalação. AF_12/2014_p</v>
          </cell>
          <cell r="C2990" t="str">
            <v>un</v>
          </cell>
          <cell r="D2990">
            <v>26.61</v>
          </cell>
        </row>
        <row r="2991">
          <cell r="A2991" t="str">
            <v>89629</v>
          </cell>
          <cell r="B2991" t="str">
            <v>Te, PVC, soldável, DN  75mm, instalado em prumada de água – fornecimento e instalação. AF_12/2014_p</v>
          </cell>
          <cell r="C2991" t="str">
            <v>un</v>
          </cell>
          <cell r="D2991">
            <v>47.48</v>
          </cell>
        </row>
        <row r="2992">
          <cell r="A2992" t="str">
            <v>89631</v>
          </cell>
          <cell r="B2992" t="str">
            <v>Te, PVC, soldável, DN  85mm, instalado em prumada de água – fornecimento e instalação. AF_12/2014_p</v>
          </cell>
          <cell r="C2992" t="str">
            <v>un</v>
          </cell>
          <cell r="D2992">
            <v>70.150000000000006</v>
          </cell>
        </row>
        <row r="2993">
          <cell r="A2993" t="str">
            <v>89191</v>
          </cell>
          <cell r="B2993" t="str">
            <v>Transporte horizontal, lata de 18 l, carrinho plataforma, 100m. AF_06/2014</v>
          </cell>
          <cell r="C2993" t="str">
            <v>un</v>
          </cell>
          <cell r="D2993">
            <v>0.6</v>
          </cell>
        </row>
        <row r="2994">
          <cell r="A2994" t="str">
            <v>89188</v>
          </cell>
          <cell r="B2994" t="str">
            <v>Transporte horizontal, lata de 18 l, carrinho plataforma, 30m. AF_06/2014</v>
          </cell>
          <cell r="C2994" t="str">
            <v>un</v>
          </cell>
          <cell r="D2994">
            <v>0.28999999999999998</v>
          </cell>
        </row>
        <row r="2995">
          <cell r="A2995" t="str">
            <v>89189</v>
          </cell>
          <cell r="B2995" t="str">
            <v>Transporte horizontal, lata de 18 l, carrinho plataforma, 50m. AF_06/2014</v>
          </cell>
          <cell r="C2995" t="str">
            <v>un</v>
          </cell>
          <cell r="D2995">
            <v>0.37</v>
          </cell>
        </row>
        <row r="2996">
          <cell r="A2996" t="str">
            <v>89190</v>
          </cell>
          <cell r="B2996" t="str">
            <v>Transporte horizontal, lata de 18 l, carrinho plataforma, 75m. AF_06/2014</v>
          </cell>
          <cell r="C2996" t="str">
            <v>un</v>
          </cell>
          <cell r="D2996">
            <v>0.49</v>
          </cell>
        </row>
        <row r="2997">
          <cell r="A2997" t="str">
            <v>89187</v>
          </cell>
          <cell r="B2997" t="str">
            <v>Transporte horizontal, sacos 20 kg, carrinho plataforma, 100m. AF_06/2014</v>
          </cell>
          <cell r="C2997" t="str">
            <v>t</v>
          </cell>
          <cell r="D2997">
            <v>19.57</v>
          </cell>
        </row>
        <row r="2998">
          <cell r="A2998" t="str">
            <v>89178</v>
          </cell>
          <cell r="B2998" t="str">
            <v>Transporte horizontal, sacos 20 kg, carrinho plataforma, 30m. AF_06/2014</v>
          </cell>
          <cell r="C2998" t="str">
            <v>t</v>
          </cell>
          <cell r="D2998">
            <v>9.2100000000000009</v>
          </cell>
        </row>
        <row r="2999">
          <cell r="A2999" t="str">
            <v>89181</v>
          </cell>
          <cell r="B2999" t="str">
            <v>Transporte horizontal, sacos 20 kg, carrinho plataforma, 50m. AF_06/2014</v>
          </cell>
          <cell r="C2999" t="str">
            <v>t</v>
          </cell>
          <cell r="D2999">
            <v>12.66</v>
          </cell>
        </row>
        <row r="3000">
          <cell r="A3000" t="str">
            <v>89184</v>
          </cell>
          <cell r="B3000" t="str">
            <v>Transporte horizontal, sacos 20 kg, carrinho plataforma, 75m. AF_06/2014</v>
          </cell>
          <cell r="C3000" t="str">
            <v>t</v>
          </cell>
          <cell r="D3000">
            <v>16.11</v>
          </cell>
        </row>
        <row r="3001">
          <cell r="A3001" t="str">
            <v>89194</v>
          </cell>
          <cell r="B3001" t="str">
            <v>Transporte horizontal, sacos 20 kg, manual, 30m. AF_06/2014</v>
          </cell>
          <cell r="C3001" t="str">
            <v>t</v>
          </cell>
          <cell r="D3001">
            <v>42.6</v>
          </cell>
        </row>
        <row r="3002">
          <cell r="A3002" t="str">
            <v>89186</v>
          </cell>
          <cell r="B3002" t="str">
            <v>Transporte horizontal, sacos 30 kg, carrinho plataforma, 100m. AF_06/2014</v>
          </cell>
          <cell r="C3002" t="str">
            <v>t</v>
          </cell>
          <cell r="D3002">
            <v>17.27</v>
          </cell>
        </row>
        <row r="3003">
          <cell r="A3003" t="str">
            <v>89177</v>
          </cell>
          <cell r="B3003" t="str">
            <v>Transporte horizontal, sacos 30 kg, carrinho plataforma, 30m. AF_06/2014</v>
          </cell>
          <cell r="C3003" t="str">
            <v>t</v>
          </cell>
          <cell r="D3003">
            <v>8.0500000000000007</v>
          </cell>
        </row>
        <row r="3004">
          <cell r="A3004" t="str">
            <v>89180</v>
          </cell>
          <cell r="B3004" t="str">
            <v>Transporte horizontal, sacos 30 kg, carrinho plataforma, 50m. AF_06/2014</v>
          </cell>
          <cell r="C3004" t="str">
            <v>t</v>
          </cell>
          <cell r="D3004">
            <v>10.36</v>
          </cell>
        </row>
        <row r="3005">
          <cell r="A3005" t="str">
            <v>89183</v>
          </cell>
          <cell r="B3005" t="str">
            <v>Transporte horizontal, sacos 30 kg, carrinho plataforma, 75m. AF_06/2014</v>
          </cell>
          <cell r="C3005" t="str">
            <v>t</v>
          </cell>
          <cell r="D3005">
            <v>13.81</v>
          </cell>
        </row>
        <row r="3006">
          <cell r="A3006" t="str">
            <v>89193</v>
          </cell>
          <cell r="B3006" t="str">
            <v>Transporte horizontal, sacos 30 kg, manual, 30m. AF_06/2014</v>
          </cell>
          <cell r="C3006" t="str">
            <v>t</v>
          </cell>
          <cell r="D3006">
            <v>28.78</v>
          </cell>
        </row>
        <row r="3007">
          <cell r="A3007" t="str">
            <v>89185</v>
          </cell>
          <cell r="B3007" t="str">
            <v>Transporte horizontal, sacos 50 kg, carrinho plataforma, 100m. AF_06/2014</v>
          </cell>
          <cell r="C3007" t="str">
            <v>t</v>
          </cell>
          <cell r="D3007">
            <v>16.11</v>
          </cell>
        </row>
        <row r="3008">
          <cell r="A3008" t="str">
            <v>89176</v>
          </cell>
          <cell r="B3008" t="str">
            <v>Transporte horizontal, sacos 50 kg, carrinho plataforma, 30m. AF_06/2014</v>
          </cell>
          <cell r="C3008" t="str">
            <v>t</v>
          </cell>
          <cell r="D3008">
            <v>5.75</v>
          </cell>
        </row>
        <row r="3009">
          <cell r="A3009" t="str">
            <v>87471</v>
          </cell>
          <cell r="B3009" t="str">
            <v>Alvenaria de vedação de blocos cerâmicos furados na vertical de 9x19x3 9cm (espessura 9cm) de paredes com área líquida menor que 6m² sem vãos e argamassa de assentamento com preparo em betoneira. af_06/2014</v>
          </cell>
          <cell r="C3009" t="str">
            <v>m²</v>
          </cell>
          <cell r="D3009">
            <v>35.590000000000003</v>
          </cell>
        </row>
        <row r="3010">
          <cell r="A3010" t="str">
            <v>87472</v>
          </cell>
          <cell r="B3010" t="str">
            <v>Alvenaria de vedação de blocos cerâmicos furados na vertical de 9x19x3 9cm (espessura 9cm) de paredes com área líquida menor que 6m² sem vãos e argamassa de assentamento com preparo manual. af_06/2014</v>
          </cell>
          <cell r="C3010" t="str">
            <v>m²</v>
          </cell>
          <cell r="D3010">
            <v>36.28</v>
          </cell>
        </row>
        <row r="3011">
          <cell r="A3011" t="str">
            <v>87473</v>
          </cell>
          <cell r="B3011" t="str">
            <v>Alvenaria de vedação de blocos cerâmicos furados na vertical de 14x19x 39cm (espessura 14cm) de paredes com área líquida menor que 6m² sem vãos e argamassa de assentamento com preparo em betoneira. af_06/2014</v>
          </cell>
          <cell r="C3011" t="str">
            <v>m²</v>
          </cell>
          <cell r="D3011">
            <v>48.97</v>
          </cell>
        </row>
        <row r="3012">
          <cell r="A3012" t="str">
            <v>87474</v>
          </cell>
          <cell r="B3012" t="str">
            <v>Alvenaria de vedação de blocos cerâmicos furados na vertical de 14x19x 39cm (espessura 14cm) de paredes com área líquida menor que 6m² sem vãos e argamassa de assentamento com preparo manual. af_06/2014</v>
          </cell>
          <cell r="C3012" t="str">
            <v>m²</v>
          </cell>
          <cell r="D3012">
            <v>49.75</v>
          </cell>
        </row>
        <row r="3013">
          <cell r="A3013" t="str">
            <v>87475</v>
          </cell>
          <cell r="B3013" t="str">
            <v>Alvenaria de vedação de blocos cerâmicos furados na vertical de 19x19x 39cm (espessura 19cm) de paredes com área líquida menor que 6m² sem vãos e argamassa de assentamento com preparo em betoneira. af_06/2014</v>
          </cell>
          <cell r="C3013" t="str">
            <v>m²</v>
          </cell>
          <cell r="D3013">
            <v>57.78</v>
          </cell>
        </row>
        <row r="3014">
          <cell r="A3014" t="str">
            <v>87476</v>
          </cell>
          <cell r="B3014" t="str">
            <v>Alvenaria de vedação de blocos cerâmicos furados na vertical de 19x19x 39cm (espessura 19cm) de paredes com área líquida menor que 6m² sem vãos e argamassa de assentamento com preparo manual. af_06/2014</v>
          </cell>
          <cell r="C3014" t="str">
            <v>m²</v>
          </cell>
          <cell r="D3014">
            <v>58.69</v>
          </cell>
        </row>
        <row r="3015">
          <cell r="A3015" t="str">
            <v>87477</v>
          </cell>
          <cell r="B3015" t="str">
            <v>Alvenaria de vedação de blocos cerâmicos furados na vertical de 9x19x3 9cm (espessura 9cm) de paredes com área líquida maior ou igual a 6m² sem vãos e argamassa de assentamento com preparo em betoneira. af_06/20 14</v>
          </cell>
          <cell r="C3015" t="str">
            <v>m²</v>
          </cell>
          <cell r="D3015">
            <v>32.659999999999997</v>
          </cell>
        </row>
        <row r="3016">
          <cell r="A3016" t="str">
            <v>87478</v>
          </cell>
          <cell r="B3016" t="str">
            <v>Alvenaria de vedação de blocos cerâmicos furados na vertical de 9x19x3 9cm (espessura 9cm) de paredes com área líquida maior ou igual a 6m² sem vãos e argamassa de assentamento com preparo manual. af_06/2014</v>
          </cell>
          <cell r="C3016" t="str">
            <v>m²</v>
          </cell>
          <cell r="D3016">
            <v>33.340000000000003</v>
          </cell>
        </row>
        <row r="3017">
          <cell r="A3017" t="str">
            <v>87479</v>
          </cell>
          <cell r="B3017" t="str">
            <v>Alvenaria de vedação de blocos cerâmicos furados na vertical de 14x19x 39cm (espessura 14cm) de paredes com área líquida maior ou igual a 6m² sem vãos e argamassa de assentamento com preparo em betoneira. af_06/ 2014</v>
          </cell>
          <cell r="C3017" t="str">
            <v>m²</v>
          </cell>
          <cell r="D3017">
            <v>45.46</v>
          </cell>
        </row>
        <row r="3018">
          <cell r="A3018" t="str">
            <v>87480</v>
          </cell>
          <cell r="B3018" t="str">
            <v>Alvenaria de vedação de blocos cerâmicos furados na vertical de 14x19x 39cm (espessura 14cm) de paredes com área líquida maior ou igual a 6m² sem vãos e argamassa de assentamento com preparo manual. af_06/2014</v>
          </cell>
          <cell r="C3018" t="str">
            <v>m²</v>
          </cell>
          <cell r="D3018">
            <v>46.24</v>
          </cell>
        </row>
        <row r="3019">
          <cell r="A3019" t="str">
            <v>87481</v>
          </cell>
          <cell r="B3019" t="str">
            <v>Alvenaria de vedação de blocos cerâmicos furados na vertical de 19x19x 39cm (espessura 19cm) de paredes com área líquida maior ou igual a 6m² sem vãos e argamassa de assentamento com preparo em betoneira. af_06/ 2014</v>
          </cell>
          <cell r="C3019" t="str">
            <v>m²</v>
          </cell>
          <cell r="D3019">
            <v>54.29</v>
          </cell>
        </row>
        <row r="3020">
          <cell r="A3020" t="str">
            <v>87482</v>
          </cell>
          <cell r="B3020" t="str">
            <v>Alvenaria de vedação de blocos cerâmicos furados na vertical de 19x19x 39cm (espessura 19cm) de paredes com área líquida maior ou igual a 6m² sem vãos e argamassa de assentamento com preparo manual. af_06/2014</v>
          </cell>
          <cell r="C3020" t="str">
            <v>m²</v>
          </cell>
          <cell r="D3020">
            <v>55.21</v>
          </cell>
        </row>
        <row r="3021">
          <cell r="A3021" t="str">
            <v>87483</v>
          </cell>
          <cell r="B3021" t="str">
            <v>Alvenaria de vedação de blocos cerâmicos furados na vertical de 9x19x3 9cm (espessura 9cm) de paredes com área líquida menor que 6m² com vãos e argamassa de assentamento com preparo em betoneira. af_06/2014</v>
          </cell>
          <cell r="C3021" t="str">
            <v>m²</v>
          </cell>
          <cell r="D3021">
            <v>39.89</v>
          </cell>
        </row>
        <row r="3022">
          <cell r="A3022" t="str">
            <v>87484</v>
          </cell>
          <cell r="B3022" t="str">
            <v>Alvenaria de vedação de blocos cerâmicos furados na vertical de 9x19x3 9cm (espessura 9cm) de paredes com área líquida menor que 6m² com vãos e argamassa de assentamento com preparo manual. af_06/2014</v>
          </cell>
          <cell r="C3022" t="str">
            <v>m²</v>
          </cell>
          <cell r="D3022">
            <v>40.58</v>
          </cell>
        </row>
        <row r="3023">
          <cell r="A3023" t="str">
            <v>87485</v>
          </cell>
          <cell r="B3023" t="str">
            <v>Alvenaria de vedação de blocos cerâmicos furados na vertical de 14x19x 39cm (espessura 14cm) de paredes com área líquida menor que 6m² com vãos e argamassa de assentamento com preparo em betoneira. af_06/2014</v>
          </cell>
          <cell r="C3023" t="str">
            <v>m²</v>
          </cell>
          <cell r="D3023">
            <v>53.39</v>
          </cell>
        </row>
        <row r="3024">
          <cell r="A3024" t="str">
            <v>87487</v>
          </cell>
          <cell r="B3024" t="str">
            <v>Alvenaria de vedação de blocos cerâmicos furados na vertical de 19x19x 39cm (espessura 19cm) de paredes com área líquida menor que 6m² com vãos e argamassa de assentamento com preparo em betoneira. af_06/2014</v>
          </cell>
          <cell r="C3024" t="str">
            <v>m²</v>
          </cell>
          <cell r="D3024">
            <v>62.11</v>
          </cell>
        </row>
        <row r="3025">
          <cell r="A3025" t="str">
            <v>87488</v>
          </cell>
          <cell r="B3025" t="str">
            <v>Alvenaria de vedação de blocos cerâmicos furados na vertical de 19x19x 39cm (espessura 19cm) de paredes com área líquida menor que 6m² com vãos e argamassa de assentamento com preparo manual. af_06/2014</v>
          </cell>
          <cell r="C3025" t="str">
            <v>m²</v>
          </cell>
          <cell r="D3025">
            <v>63.02</v>
          </cell>
        </row>
        <row r="3026">
          <cell r="A3026" t="str">
            <v>87489</v>
          </cell>
          <cell r="B3026" t="str">
            <v>Alvenaria de vedação de blocos cerâmicos furados na vertical de 9x19x3 9cm (espessura 9cm) de paredes com área líquida maior ou igual a 6m² c om vãos e argamassa de assentamento com preparo em betoneira. af_06/20 14</v>
          </cell>
          <cell r="C3026" t="str">
            <v>m²</v>
          </cell>
          <cell r="D3026">
            <v>35.18</v>
          </cell>
        </row>
        <row r="3027">
          <cell r="A3027" t="str">
            <v>87490</v>
          </cell>
          <cell r="B3027" t="str">
            <v>Alvenaria de vedação de blocos cerâmicos furados na vertical de 9x19x3 9cm (espessura 9cm) de paredes com área líquida maior ou igual a 6m² c om vãos e argamassa de assentamento com preparo manual. af_06/2014</v>
          </cell>
          <cell r="C3027" t="str">
            <v>m²</v>
          </cell>
          <cell r="D3027">
            <v>35.869999999999997</v>
          </cell>
        </row>
        <row r="3028">
          <cell r="A3028" t="str">
            <v>87491</v>
          </cell>
          <cell r="B3028" t="str">
            <v>Alvenaria de vedação de blocos cerâmicos furados na vertical de 14x19x 39cm (espessura 14cm) de paredes com área líquida maior ou igual a 6m² com vãos e argamassa de assentamento com preparo em betoneira. af_06/ 2014</v>
          </cell>
          <cell r="C3028" t="str">
            <v>m²</v>
          </cell>
          <cell r="D3028">
            <v>48.1</v>
          </cell>
        </row>
        <row r="3029">
          <cell r="A3029" t="str">
            <v>87492</v>
          </cell>
          <cell r="B3029" t="str">
            <v>Alvenaria de vedação de blocos cerâmicos furados na vertical de 14x19x 39cm (espessura 14cm) de paredes com área líquida maior ou igual a 6m² com vãos e argamassa de assentamento com preparo manual. af_06/2014</v>
          </cell>
          <cell r="C3029" t="str">
            <v>m²</v>
          </cell>
          <cell r="D3029">
            <v>48.89</v>
          </cell>
        </row>
        <row r="3030">
          <cell r="A3030" t="str">
            <v>87493</v>
          </cell>
          <cell r="B3030" t="str">
            <v>Alvenaria de vedação de blocos cerâmicos furados na vertical de 19x19x 39cm (espessura 19cm) de paredes com área líquida maior ou igual a 6m² com vãos e argamassa de assentamento com preparo em betoneira. af_06/ 2014</v>
          </cell>
          <cell r="C3030" t="str">
            <v>m²</v>
          </cell>
          <cell r="D3030">
            <v>57.04</v>
          </cell>
        </row>
        <row r="3031">
          <cell r="A3031" t="str">
            <v>87494</v>
          </cell>
          <cell r="B3031" t="str">
            <v>Alvenaria de vedação de blocos cerâmicos furados na vertical de 19x19x 39cm (espessura 19cm) de paredes com área líquida maior ou igual a 6m² com vãos e argamassa de assentamento com preparo manual. af_06/2014</v>
          </cell>
          <cell r="C3031" t="str">
            <v>m²</v>
          </cell>
          <cell r="D3031">
            <v>57.96</v>
          </cell>
        </row>
        <row r="3032">
          <cell r="A3032" t="str">
            <v>90112</v>
          </cell>
          <cell r="B3032" t="str">
            <v>Alvenaria de vedação de blocos cerâmicos furados na vertical de 14x19x 39cm (espessura 14cm) de paredes com área líquida menor que 6m2 com vãos e argamassa de assentamento com preparo manual. af_06/2014</v>
          </cell>
          <cell r="C3032" t="str">
            <v>m²</v>
          </cell>
          <cell r="D3032">
            <v>54.17</v>
          </cell>
        </row>
        <row r="3033">
          <cell r="A3033" t="str">
            <v>89462</v>
          </cell>
          <cell r="B3033" t="str">
            <v>Alvenaria de blocos de concreto estrutural 14x19x29 cm, (espessura 14 cm), fbk = 4,5 mpa, para paredes com área líquida menor que 6m², sem vãos, utilizando palheta. AF_12/2014</v>
          </cell>
          <cell r="C3033" t="str">
            <v>m²</v>
          </cell>
          <cell r="D3033">
            <v>57.39</v>
          </cell>
        </row>
        <row r="3034">
          <cell r="A3034" t="str">
            <v>89477</v>
          </cell>
          <cell r="B3034" t="str">
            <v>Alvenaria de blocos de concreto estrutural 14x19x39 cm, (espessura 14 cm) fbk = 14 mpa, para paredes com área líquida maior ou igual a 6m², com vãos, utilizando colher de pedreiro. AF_12/2014</v>
          </cell>
          <cell r="C3034" t="str">
            <v>m²</v>
          </cell>
          <cell r="D3034">
            <v>71.64</v>
          </cell>
        </row>
        <row r="3035">
          <cell r="A3035" t="str">
            <v>89460</v>
          </cell>
          <cell r="B3035" t="str">
            <v>Alvenaria de blocos de concreto estrutural 14x19x39 cm, (espessura 14 cm) fbk = 14 mpa, para paredes com área líquida maior ou igual a 6m², com vãos, utilizando palheta. AF_12/2014</v>
          </cell>
          <cell r="C3035" t="str">
            <v>m²</v>
          </cell>
          <cell r="D3035">
            <v>61.68</v>
          </cell>
        </row>
        <row r="3036">
          <cell r="A3036" t="str">
            <v>89473</v>
          </cell>
          <cell r="B3036" t="str">
            <v>Alvenaria de blocos de concreto estrutural 14x19x39 cm, (espessura 14 cm) fbk = 14 mpa, para paredes com área líquida maior ou igual a 6m², sem vãos, utilizando colher de pedreiro. AF_12/2014</v>
          </cell>
          <cell r="C3036" t="str">
            <v>m²</v>
          </cell>
          <cell r="D3036">
            <v>67.709999999999994</v>
          </cell>
        </row>
        <row r="3037">
          <cell r="A3037" t="str">
            <v>89456</v>
          </cell>
          <cell r="B3037" t="str">
            <v>Alvenaria de blocos de concreto estrutural 14x19x39 cm, (espessura 14 cm) fbk = 14 mpa, para paredes com área líquida maior ou igual a 6m², sem vãos, utilizando palheta. AF_12/2014</v>
          </cell>
          <cell r="C3037" t="str">
            <v>m²</v>
          </cell>
          <cell r="D3037">
            <v>59.17</v>
          </cell>
        </row>
        <row r="3038">
          <cell r="A3038" t="str">
            <v>89476</v>
          </cell>
          <cell r="B3038" t="str">
            <v>Alvenaria de blocos de concreto estrutural 14x19x39 cm, (espessura 14 cm) fbk = 14 mpa, para paredes com área líquida menor que 6m², com vãos, utilizando colher de pedreiro. AF_12/2014</v>
          </cell>
          <cell r="C3038" t="str">
            <v>m²</v>
          </cell>
          <cell r="D3038">
            <v>76.89</v>
          </cell>
        </row>
        <row r="3039">
          <cell r="A3039" t="str">
            <v>89459</v>
          </cell>
          <cell r="B3039" t="str">
            <v>Alvenaria de blocos de concreto estrutural 14x19x39 cm, (espessura 14 cm) fbk = 14 mpa, para paredes com área líquida menor que 6m², com vãos, utilizando palheta. AF_12/2014</v>
          </cell>
          <cell r="C3039" t="str">
            <v>m²</v>
          </cell>
          <cell r="D3039">
            <v>66.03</v>
          </cell>
        </row>
        <row r="3040">
          <cell r="A3040" t="str">
            <v>89472</v>
          </cell>
          <cell r="B3040" t="str">
            <v>Alvenaria de blocos de concreto estrutural 14x19x39 cm, (espessura 14 cm) fbk = 14 mpa, para paredes com área líquida menor que 6m², sem vãos, utilizando colher de pedreiro. AF_12/2014</v>
          </cell>
          <cell r="C3040" t="str">
            <v>m²</v>
          </cell>
          <cell r="D3040">
            <v>70.239999999999995</v>
          </cell>
        </row>
        <row r="3041">
          <cell r="A3041" t="str">
            <v>89455</v>
          </cell>
          <cell r="B3041" t="str">
            <v>Alvenaria de blocos de concreto estrutural 14x19x39 cm, (espessura 14 cm) fbk = 14 mpa, para paredes com área líquida menor que 6m², sem vãos, utilizando palheta. AF_12/2014</v>
          </cell>
          <cell r="C3041" t="str">
            <v>m²</v>
          </cell>
          <cell r="D3041">
            <v>61.84</v>
          </cell>
        </row>
        <row r="3042">
          <cell r="A3042" t="str">
            <v>89475</v>
          </cell>
          <cell r="B3042" t="str">
            <v>Alvenaria de blocos de concreto estrutural 14x19x39 cm, (espessura 14 cm), fbk = 4,5 mpa, para paredes com área líquida maior ou igual a 6m², com vãos, utilizando colher de pedreiro. AF_12/2014</v>
          </cell>
          <cell r="C3042" t="str">
            <v>m²</v>
          </cell>
          <cell r="D3042">
            <v>59.18</v>
          </cell>
        </row>
        <row r="3043">
          <cell r="A3043" t="str">
            <v>89458</v>
          </cell>
          <cell r="B3043" t="str">
            <v>Alvenaria de blocos de concreto estrutural 14x19x39 cm, (espessura 14 cm), fbk = 4,5 mpa, para paredes com área líquida maior ou igual a 6m², com vãos, utilizando palheta. AF_12/2014</v>
          </cell>
          <cell r="C3043" t="str">
            <v>m²</v>
          </cell>
          <cell r="D3043">
            <v>49.34</v>
          </cell>
        </row>
        <row r="3044">
          <cell r="A3044" t="str">
            <v>89471</v>
          </cell>
          <cell r="B3044" t="str">
            <v>Alvenaria de blocos de concreto estrutural 14x19x39 cm, (espessura 14 cm), fbk = 4,5 mpa, para paredes com área líquida maior ou igual a 6m², sem vãos, utilizando colher de pedreiro. AF_12/2014</v>
          </cell>
          <cell r="C3044" t="str">
            <v>m²</v>
          </cell>
          <cell r="D3044">
            <v>56.27</v>
          </cell>
        </row>
        <row r="3045">
          <cell r="A3045" t="str">
            <v>89454</v>
          </cell>
          <cell r="B3045" t="str">
            <v>Alvenaria de blocos de concreto estrutural 14x19x39 cm, (espessura 14 cm), fbk = 4,5 mpa, para paredes com área líquida maior ou igual a 6m², sem vãos, utilizando palheta. AF_12/2014</v>
          </cell>
          <cell r="C3045" t="str">
            <v>m²</v>
          </cell>
          <cell r="D3045">
            <v>47.71</v>
          </cell>
        </row>
        <row r="3046">
          <cell r="A3046" t="str">
            <v>89474</v>
          </cell>
          <cell r="B3046" t="str">
            <v>Alvenaria de blocos de concreto estrutural 14x19x39 cm, (espessura 14 cm), fbk = 4,5 mpa, para paredes com área líquida menor que 6m², com vãos, utilizando colher de pedreiro. AF_12/2014</v>
          </cell>
          <cell r="C3046" t="str">
            <v>m²</v>
          </cell>
          <cell r="D3046">
            <v>63.75</v>
          </cell>
        </row>
        <row r="3047">
          <cell r="A3047" t="str">
            <v>89457</v>
          </cell>
          <cell r="B3047" t="str">
            <v>Alvenaria de blocos de concreto estrutural 14x19x39 cm, (espessura 14 cm), fbk = 4,5 mpa, para paredes com área líquida menor que 6m², com vãos, utilizando palheta. AF_12/2014</v>
          </cell>
          <cell r="C3047" t="str">
            <v>m²</v>
          </cell>
          <cell r="D3047">
            <v>52.86</v>
          </cell>
        </row>
        <row r="3048">
          <cell r="A3048" t="str">
            <v>89470</v>
          </cell>
          <cell r="B3048" t="str">
            <v>Alvenaria de blocos de concreto estrutural 14x19x39 cm, (espessura 14 cm), fbk = 4,5 mpa, para paredes com área líquida menor que 6m², sem vãos, utilizando colher de pedreiro. AF_12/2014</v>
          </cell>
          <cell r="C3048" t="str">
            <v>m²</v>
          </cell>
          <cell r="D3048">
            <v>58.49</v>
          </cell>
        </row>
        <row r="3049">
          <cell r="A3049" t="str">
            <v>89453</v>
          </cell>
          <cell r="B3049" t="str">
            <v>Alvenaria de blocos de concreto estrutural 14x19x39 cm, (espessura 14 cm), fbk = 4,5 mpa, para paredes com área líquida menor que 6m², sem vãos, utilizando palheta. AF_12/2014</v>
          </cell>
          <cell r="C3049" t="str">
            <v>m²</v>
          </cell>
          <cell r="D3049">
            <v>49.92</v>
          </cell>
        </row>
        <row r="3050">
          <cell r="A3050" t="str">
            <v>87430</v>
          </cell>
          <cell r="B3050" t="str">
            <v>Aplicação de gesso projetado com equipamento de projeção em paredes de ambientes de área entre 5m² e 10m², desempenado (sem taliscas), espessura de 0,5cm. AF_06/2014</v>
          </cell>
          <cell r="C3050" t="str">
            <v>m²</v>
          </cell>
          <cell r="D3050">
            <v>10.42</v>
          </cell>
        </row>
        <row r="3051">
          <cell r="A3051" t="str">
            <v>87433</v>
          </cell>
          <cell r="B3051" t="str">
            <v>Aplicação de gesso projetado com equipamento de projeção em paredes de ambientes de área entre 5m² e 10m², desempenado (sem taliscas), espessura de 1,0cm. AF_06/2014</v>
          </cell>
          <cell r="C3051" t="str">
            <v>m²</v>
          </cell>
          <cell r="D3051">
            <v>15.28</v>
          </cell>
        </row>
        <row r="3052">
          <cell r="A3052" t="str">
            <v>87436</v>
          </cell>
          <cell r="B3052" t="str">
            <v>Aplicação de gesso projetado com equipamento de projeção em paredes de ambientes de área entre 5m² e 10m², sarrafeado (com taliscas), espessura de 1,0cm. AF_06/2014</v>
          </cell>
          <cell r="C3052" t="str">
            <v>m²</v>
          </cell>
          <cell r="D3052">
            <v>17.29</v>
          </cell>
        </row>
        <row r="3053">
          <cell r="A3053" t="str">
            <v>87439</v>
          </cell>
          <cell r="B3053" t="str">
            <v>Aplicação de gesso projetado com equipamento de projeção em paredes de ambientes de área entre 5m² e 10m², sarrafeado (com taliscas), espessura de 1,5cm. AF_06/2014</v>
          </cell>
          <cell r="C3053" t="str">
            <v>m²</v>
          </cell>
          <cell r="D3053">
            <v>21.41</v>
          </cell>
        </row>
        <row r="3054">
          <cell r="A3054" t="str">
            <v>87429</v>
          </cell>
          <cell r="B3054" t="str">
            <v>Aplicação de gesso projetado com equipamento de projeção em paredes de ambientes de área maior que 10m², desempenado (sem taliscas), espessura de 0,5cm. AF_06/2014</v>
          </cell>
          <cell r="C3054" t="str">
            <v>m²</v>
          </cell>
          <cell r="D3054">
            <v>10.17</v>
          </cell>
        </row>
        <row r="3055">
          <cell r="A3055" t="str">
            <v>87432</v>
          </cell>
          <cell r="B3055" t="str">
            <v>Aplicação de gesso projetado com equipamento de projeção em paredes de ambientes de área maior que 10m², desempenado (sem taliscas), espessura de 1,0cm. AF_06/2014</v>
          </cell>
          <cell r="C3055" t="str">
            <v>m²</v>
          </cell>
          <cell r="D3055">
            <v>14.77</v>
          </cell>
        </row>
        <row r="3056">
          <cell r="A3056" t="str">
            <v>87435</v>
          </cell>
          <cell r="B3056" t="str">
            <v>Aplicação de gesso projetado com equipamento de projeção em paredes de ambientes de área maior que 10m², sarrafeado (com taliscas), espessura de 1,0cm. AF_06/2014</v>
          </cell>
          <cell r="C3056" t="str">
            <v>m²</v>
          </cell>
          <cell r="D3056">
            <v>16.41</v>
          </cell>
        </row>
        <row r="3057">
          <cell r="A3057" t="str">
            <v>87438</v>
          </cell>
          <cell r="B3057" t="str">
            <v>Aplicação de gesso projetado com equipamento de projeção em paredes de ambientes de área maior que 10m², sarrafeado (com taliscas), espessura de 1,5cm. AF_06/2014</v>
          </cell>
          <cell r="C3057" t="str">
            <v>m²</v>
          </cell>
          <cell r="D3057">
            <v>20.29</v>
          </cell>
        </row>
        <row r="3058">
          <cell r="A3058" t="str">
            <v>87431</v>
          </cell>
          <cell r="B3058" t="str">
            <v>Aplicação de gesso projetado com equipamento de projeção em paredes de ambientes de área menor que 5m², desempenado (sem taliscas), espessura de 0,5cm. AF_06/2014</v>
          </cell>
          <cell r="C3058" t="str">
            <v>m²</v>
          </cell>
          <cell r="D3058">
            <v>10.55</v>
          </cell>
        </row>
        <row r="3059">
          <cell r="A3059" t="str">
            <v>87434</v>
          </cell>
          <cell r="B3059" t="str">
            <v>Aplicação de gesso projetado com equipamento de projeção em paredes de ambientes de área menor que 5m², desempenado (sem taliscas), espessura de 1,0cm. AF_06/2014</v>
          </cell>
          <cell r="C3059" t="str">
            <v>m²</v>
          </cell>
          <cell r="D3059">
            <v>15.66</v>
          </cell>
        </row>
        <row r="3060">
          <cell r="A3060" t="str">
            <v>87437</v>
          </cell>
          <cell r="B3060" t="str">
            <v>Aplicação de gesso projetado com equipamento de projeção em paredes de ambientes de área menor que 5m², sarrafeado (com taliscas), espessura de 1,0cm. AF_06/2014</v>
          </cell>
          <cell r="C3060" t="str">
            <v>m²</v>
          </cell>
          <cell r="D3060">
            <v>17.920000000000002</v>
          </cell>
        </row>
        <row r="3061">
          <cell r="A3061" t="str">
            <v>87440</v>
          </cell>
          <cell r="B3061" t="str">
            <v>Aplicação de gesso projetado com equipamento de projeção em paredes de ambientes de área menor que 5m², sarrafeado (com taliscas), espessura de 1,5cm. AF_06/2014</v>
          </cell>
          <cell r="C3061" t="str">
            <v>m²</v>
          </cell>
          <cell r="D3061">
            <v>21.92</v>
          </cell>
        </row>
        <row r="3062">
          <cell r="A3062" t="str">
            <v>88626</v>
          </cell>
          <cell r="B3062" t="str">
            <v>Argamassa traço 1:0,5:4,5 (cimento, cal e areia média), preparo mecânico com betoneira 400 l. AF_08/2014</v>
          </cell>
          <cell r="C3062" t="str">
            <v>m³</v>
          </cell>
          <cell r="D3062">
            <v>302.24</v>
          </cell>
        </row>
        <row r="3063">
          <cell r="A3063" t="str">
            <v>88629</v>
          </cell>
          <cell r="B3063" t="str">
            <v>Argamassa traço 1:3 (cimento e areia média), preparo manual. AF_08/2014</v>
          </cell>
          <cell r="C3063" t="str">
            <v>m³</v>
          </cell>
          <cell r="D3063">
            <v>369.25</v>
          </cell>
        </row>
        <row r="3064">
          <cell r="A3064" t="str">
            <v>88628</v>
          </cell>
          <cell r="B3064" t="str">
            <v>Argamassa traço 1:3 (cimento e areia média), preparo mecânico com betoneira 400 l. AF_08/2014</v>
          </cell>
          <cell r="C3064" t="str">
            <v>m³</v>
          </cell>
          <cell r="D3064">
            <v>313.42</v>
          </cell>
        </row>
        <row r="3065">
          <cell r="A3065" t="str">
            <v>88631</v>
          </cell>
          <cell r="B3065" t="str">
            <v>Argamassa traço 1:4 (cimento e areia média), preparo manual. AF_08/2014</v>
          </cell>
          <cell r="C3065" t="str">
            <v>m³</v>
          </cell>
          <cell r="D3065">
            <v>331.06</v>
          </cell>
        </row>
        <row r="3066">
          <cell r="A3066" t="str">
            <v>88630</v>
          </cell>
          <cell r="B3066" t="str">
            <v>Argamassa traço 1:4 (cimento e areia média), preparo mecânico com betoneira 400 l. AF_08/2014</v>
          </cell>
          <cell r="C3066" t="str">
            <v>m³</v>
          </cell>
          <cell r="D3066">
            <v>273.35000000000002</v>
          </cell>
        </row>
        <row r="3067">
          <cell r="A3067" t="str">
            <v>89218</v>
          </cell>
          <cell r="B3067" t="str">
            <v>Bate-estacas por gravidade, potência de 160 hp, peso do martelo até 3 toneladas - chi diurno. AF_11/2014</v>
          </cell>
          <cell r="C3067" t="str">
            <v>chi</v>
          </cell>
          <cell r="D3067">
            <v>39.04</v>
          </cell>
        </row>
        <row r="3068">
          <cell r="A3068" t="str">
            <v>89843</v>
          </cell>
          <cell r="B3068" t="str">
            <v>Bate-estacas por gravidade, potência de 160 hp, peso do martelo até 3 toneladas - chp diurno. AF_11/2014</v>
          </cell>
          <cell r="C3068" t="str">
            <v>chp</v>
          </cell>
          <cell r="D3068">
            <v>139.4</v>
          </cell>
        </row>
        <row r="3069">
          <cell r="A3069" t="str">
            <v>89212</v>
          </cell>
          <cell r="B3069" t="str">
            <v>Bate-estacas por gravidade, potência de 160 hp, peso do martelo até 3 toneladas - depreciação. AF_11/2014</v>
          </cell>
          <cell r="C3069" t="str">
            <v>h</v>
          </cell>
          <cell r="D3069">
            <v>12.31</v>
          </cell>
        </row>
        <row r="3070">
          <cell r="A3070" t="str">
            <v>89213</v>
          </cell>
          <cell r="B3070" t="str">
            <v>Bate-estacas por gravidade, potência de 160 hp, peso do martelo até 3 toneladas - juros. AF_11/2014</v>
          </cell>
          <cell r="C3070" t="str">
            <v>h</v>
          </cell>
          <cell r="D3070">
            <v>4.78</v>
          </cell>
        </row>
        <row r="3071">
          <cell r="A3071" t="str">
            <v>89179</v>
          </cell>
          <cell r="B3071" t="str">
            <v>Transporte horizontal, sacos 50 kg, carrinho plataforma, 50m. AF_06/2014</v>
          </cell>
          <cell r="C3071" t="str">
            <v>t</v>
          </cell>
          <cell r="D3071">
            <v>9.2100000000000009</v>
          </cell>
        </row>
        <row r="3072">
          <cell r="A3072" t="str">
            <v>89182</v>
          </cell>
          <cell r="B3072" t="str">
            <v>Transporte horizontal, sacos 50 kg, carrinho plataforma, 75m. AF_06/2014</v>
          </cell>
          <cell r="C3072" t="str">
            <v>t</v>
          </cell>
          <cell r="D3072">
            <v>12.66</v>
          </cell>
        </row>
        <row r="3073">
          <cell r="A3073" t="str">
            <v>89192</v>
          </cell>
          <cell r="B3073" t="str">
            <v>Transporte horizontal, sacos 50 kg, manual, 30m. AF_06/2014</v>
          </cell>
          <cell r="C3073" t="str">
            <v>t</v>
          </cell>
          <cell r="D3073">
            <v>17.27</v>
          </cell>
        </row>
        <row r="3074">
          <cell r="A3074" t="str">
            <v>89197</v>
          </cell>
          <cell r="B3074" t="str">
            <v>Transporte vertical, sacos 20 kg, manual, 1 pavimento. AF_06/2014</v>
          </cell>
          <cell r="C3074" t="str">
            <v>t</v>
          </cell>
          <cell r="D3074">
            <v>17.27</v>
          </cell>
        </row>
        <row r="3075">
          <cell r="A3075" t="str">
            <v>89196</v>
          </cell>
          <cell r="B3075" t="str">
            <v>Transporte vertical, sacos 30 kg, manual, 1 pavimento. AF_06/2014</v>
          </cell>
          <cell r="C3075" t="str">
            <v>t</v>
          </cell>
          <cell r="D3075">
            <v>11.51</v>
          </cell>
        </row>
        <row r="3076">
          <cell r="A3076" t="str">
            <v>89195</v>
          </cell>
          <cell r="B3076" t="str">
            <v>Transporte vertical, sacos 50 kg, manual, 1 pavimento. AF_06/2014</v>
          </cell>
          <cell r="C3076" t="str">
            <v>t</v>
          </cell>
          <cell r="D3076">
            <v>6.9</v>
          </cell>
        </row>
        <row r="3077">
          <cell r="A3077" t="str">
            <v>89031</v>
          </cell>
          <cell r="B3077" t="str">
            <v>Trator de esteiras, potência 100 hp, peso operacional 9,4 t, com lâmina 2,19 m³ - chi diurno. AF_06/2014</v>
          </cell>
          <cell r="C3077" t="str">
            <v>chi</v>
          </cell>
          <cell r="D3077">
            <v>59.64</v>
          </cell>
        </row>
        <row r="3078">
          <cell r="A3078" t="str">
            <v>89032</v>
          </cell>
          <cell r="B3078" t="str">
            <v>Trator de esteiras, potência 100 hp, peso operacional 9,4 t, com lâmina 2,19 m³ - chp diurno. AF_06/2014</v>
          </cell>
          <cell r="C3078" t="str">
            <v>chp</v>
          </cell>
          <cell r="D3078">
            <v>159.52000000000001</v>
          </cell>
        </row>
        <row r="3079">
          <cell r="A3079" t="str">
            <v>89029</v>
          </cell>
          <cell r="B3079" t="str">
            <v>Trator de esteiras, potência 100 hp, peso operacional 9,4 t, com lâmina 2,19 m³ - depreciação. AF_06/2014</v>
          </cell>
          <cell r="C3079" t="str">
            <v>h</v>
          </cell>
          <cell r="D3079">
            <v>33.07</v>
          </cell>
        </row>
        <row r="3080">
          <cell r="A3080" t="str">
            <v>89030</v>
          </cell>
          <cell r="B3080" t="str">
            <v>Trator de esteiras, potência 100 hp, peso operacional 9,4 t, com lâmina 2,19 m³ - juros. AF_06/2014</v>
          </cell>
          <cell r="C3080" t="str">
            <v>h</v>
          </cell>
          <cell r="D3080">
            <v>7.44</v>
          </cell>
        </row>
        <row r="3081">
          <cell r="A3081" t="str">
            <v>88844</v>
          </cell>
          <cell r="B3081" t="str">
            <v>Trator de esteiras, potência 125 hp, peso operacional 12,9 t, com lâmina 2,7 m³ - chi diurno. AF_10/2014</v>
          </cell>
          <cell r="C3081" t="str">
            <v>chi</v>
          </cell>
          <cell r="D3081">
            <v>61.53</v>
          </cell>
        </row>
        <row r="3082">
          <cell r="A3082" t="str">
            <v>88839</v>
          </cell>
          <cell r="B3082" t="str">
            <v>Trator de esteiras, potência 125 hp, peso operacional 12,9 t, com lâmina 2,7 m³ - depreciação. AF_10/2014</v>
          </cell>
          <cell r="C3082" t="str">
            <v>h</v>
          </cell>
          <cell r="D3082">
            <v>34.61</v>
          </cell>
        </row>
        <row r="3083">
          <cell r="A3083" t="str">
            <v>88840</v>
          </cell>
          <cell r="B3083" t="str">
            <v>Trator de esteiras, potência 125 hp, peso operacional 12,9 t, com lâmina 2,7 m³ - juros. AF_10/2014</v>
          </cell>
          <cell r="C3083" t="str">
            <v>h</v>
          </cell>
          <cell r="D3083">
            <v>7.78</v>
          </cell>
        </row>
        <row r="3084">
          <cell r="A3084" t="str">
            <v>88841</v>
          </cell>
          <cell r="B3084" t="str">
            <v>Trator de esteiras, potência 125 hp, peso operacional 12,9 t, com lâmina 2,7 m³ - manutencao. AF_10/2014</v>
          </cell>
          <cell r="C3084" t="str">
            <v>h</v>
          </cell>
          <cell r="D3084">
            <v>43.27</v>
          </cell>
        </row>
        <row r="3085">
          <cell r="A3085" t="str">
            <v>88842</v>
          </cell>
          <cell r="B3085" t="str">
            <v>Trator de esteiras, potência 125 hp, peso operacional 12,9 t, com lâmina 2,7 m³ - materiais na operacao. AF_10/2014</v>
          </cell>
          <cell r="C3085" t="str">
            <v>h</v>
          </cell>
          <cell r="D3085">
            <v>73.180000000000007</v>
          </cell>
        </row>
        <row r="3086">
          <cell r="A3086" t="str">
            <v>88843</v>
          </cell>
          <cell r="B3086" t="str">
            <v>Trator de esteiras, potência 125 hp, peso operacional 12,9 t, com lâmina 2,7 m³- chp diurno. AF_10/2014</v>
          </cell>
          <cell r="C3086" t="str">
            <v>chp</v>
          </cell>
          <cell r="D3086">
            <v>177.99</v>
          </cell>
        </row>
        <row r="3087">
          <cell r="A3087" t="str">
            <v>89009</v>
          </cell>
          <cell r="B3087" t="str">
            <v>Trator de esteiras, potência 150 hp, peso operacional 16,7 t, com roda motriz elevada e lâmina 3,18 m³ - depreciação. AF_06/2014</v>
          </cell>
          <cell r="C3087" t="str">
            <v>h</v>
          </cell>
          <cell r="D3087">
            <v>42.88</v>
          </cell>
        </row>
        <row r="3088">
          <cell r="A3088" t="str">
            <v>89010</v>
          </cell>
          <cell r="B3088" t="str">
            <v>Trator de esteiras, potência 150 hp, peso operacional 16,7 t, com roda motriz elevada e lâmina 3,18 m³ - juros. AF_06/2014</v>
          </cell>
          <cell r="C3088" t="str">
            <v>h</v>
          </cell>
          <cell r="D3088">
            <v>9.64</v>
          </cell>
        </row>
        <row r="3089">
          <cell r="A3089" t="str">
            <v>89017</v>
          </cell>
          <cell r="B3089" t="str">
            <v>Trator de esteiras, potência 170 hp, peso operacional 19 t, caçamba 5,2 m³ - depreciação. AF_06/2014</v>
          </cell>
          <cell r="C3089" t="str">
            <v>h</v>
          </cell>
          <cell r="D3089">
            <v>42.61</v>
          </cell>
        </row>
        <row r="3090">
          <cell r="A3090" t="str">
            <v>89018</v>
          </cell>
          <cell r="B3090" t="str">
            <v>Trator de esteiras, potência 170 hp, peso operacional 19 t, caçamba 5,2 m³- juros. AF_06/2014</v>
          </cell>
          <cell r="C3090" t="str">
            <v>h</v>
          </cell>
          <cell r="D3090">
            <v>9.58</v>
          </cell>
        </row>
        <row r="3091">
          <cell r="A3091" t="str">
            <v>89013</v>
          </cell>
          <cell r="B3091" t="str">
            <v>Trator de esteiras, potência 347 hp, peso operacional 38,5 t, com lâmina 8,7 m³ - depreciação. AF_06/2014</v>
          </cell>
          <cell r="C3091" t="str">
            <v>h</v>
          </cell>
          <cell r="D3091">
            <v>140.44999999999999</v>
          </cell>
        </row>
        <row r="3092">
          <cell r="A3092" t="str">
            <v>89014</v>
          </cell>
          <cell r="B3092" t="str">
            <v>Trator de esteiras, potência 347 hp, peso operacional 38,5 t, com lâmina 8,7 m³ - juros. AF_06/2014</v>
          </cell>
          <cell r="C3092" t="str">
            <v>h</v>
          </cell>
          <cell r="D3092">
            <v>31.6</v>
          </cell>
        </row>
        <row r="3093">
          <cell r="A3093" t="str">
            <v>89036</v>
          </cell>
          <cell r="B3093" t="str">
            <v>Trator de pneus, potência 85 cv, tração 4x4, peso com lastro de 4675 kg - chi diurno. AF_06/2014</v>
          </cell>
          <cell r="C3093" t="str">
            <v>chi</v>
          </cell>
          <cell r="D3093">
            <v>25.94</v>
          </cell>
        </row>
        <row r="3094">
          <cell r="A3094" t="str">
            <v>89035</v>
          </cell>
          <cell r="B3094" t="str">
            <v>Trator de pneus, potência 85 cv, tração 4x4, peso com lastro de 4675 kg - chp diurno. AF_06/2014</v>
          </cell>
          <cell r="C3094" t="str">
            <v>chp</v>
          </cell>
          <cell r="D3094">
            <v>72.44</v>
          </cell>
        </row>
        <row r="3095">
          <cell r="A3095" t="str">
            <v>89033</v>
          </cell>
          <cell r="B3095" t="str">
            <v>Trator de pneus, potência 85 cv, tração 4x4, peso com lastro de 4675 kg - depreciação. AF_06/2014</v>
          </cell>
          <cell r="C3095" t="str">
            <v>h</v>
          </cell>
          <cell r="D3095">
            <v>5.0999999999999996</v>
          </cell>
        </row>
        <row r="3096">
          <cell r="A3096" t="str">
            <v>89034</v>
          </cell>
          <cell r="B3096" t="str">
            <v>Trator de pneus, potência 85 cv, tração 4x4, peso com lastro de 4675 kg - juros. AF_06/2014</v>
          </cell>
          <cell r="C3096" t="str">
            <v>h</v>
          </cell>
          <cell r="D3096">
            <v>1.72</v>
          </cell>
        </row>
        <row r="3097">
          <cell r="A3097" t="str">
            <v>89800</v>
          </cell>
          <cell r="B3097" t="str">
            <v>Tubo PVC, série normal, esgoto predial, DN  100 mm, fornecido e instalado em prumada de esgoto sanitário ou ventilação. AF_12/2014_p</v>
          </cell>
          <cell r="C3097" t="str">
            <v>m</v>
          </cell>
          <cell r="D3097">
            <v>13.77</v>
          </cell>
        </row>
        <row r="3098">
          <cell r="A3098" t="str">
            <v>89714</v>
          </cell>
          <cell r="B3098" t="str">
            <v>Tubo PVC, série normal, esgoto predial, DN  100 mm, fornecido e instalado em ramal de descarga ou ramal de esgoto sanitário. AF_12/2014_p</v>
          </cell>
          <cell r="C3098" t="str">
            <v>m</v>
          </cell>
          <cell r="D3098">
            <v>30.94</v>
          </cell>
        </row>
        <row r="3099">
          <cell r="A3099" t="str">
            <v>89848</v>
          </cell>
          <cell r="B3099" t="str">
            <v>Tubo PVC, série normal, esgoto predial, DN  100 mm, fornecido e instalado em subcoletor aéreo de esgoto sanitário. AF_12/2014_p</v>
          </cell>
          <cell r="C3099" t="str">
            <v>m</v>
          </cell>
          <cell r="D3099">
            <v>16.79</v>
          </cell>
        </row>
        <row r="3100">
          <cell r="A3100" t="str">
            <v>89849</v>
          </cell>
          <cell r="B3100" t="str">
            <v>Tubo PVC, série normal, esgoto predial, DN  150 mm, fornecido e instalado em subcoletor aéreo de esgoto sanitário. AF_12/2014_p</v>
          </cell>
          <cell r="C3100" t="str">
            <v>m</v>
          </cell>
          <cell r="D3100">
            <v>31.46</v>
          </cell>
        </row>
        <row r="3101">
          <cell r="A3101" t="str">
            <v>89711</v>
          </cell>
          <cell r="B3101" t="str">
            <v>Tubo PVC, série normal, esgoto predial, DN  40 mm, fornecido e instalado em ramal de descarga ou ramal de esgoto sanitário. AF_12/2014_p</v>
          </cell>
          <cell r="C3101" t="str">
            <v>m</v>
          </cell>
          <cell r="D3101">
            <v>10.96</v>
          </cell>
        </row>
        <row r="3102">
          <cell r="A3102" t="str">
            <v>89798</v>
          </cell>
          <cell r="B3102" t="str">
            <v>Tubo PVC, série normal, esgoto predial, DN  50 mm, fornecido e instalado em prumada de esgoto sanitário ou ventilação. AF_12/2014_p</v>
          </cell>
          <cell r="C3102" t="str">
            <v>m</v>
          </cell>
          <cell r="D3102">
            <v>7.16</v>
          </cell>
        </row>
        <row r="3103">
          <cell r="A3103" t="str">
            <v>89712</v>
          </cell>
          <cell r="B3103" t="str">
            <v>Tubo PVC, série normal, esgoto predial, DN  50 mm, fornecido e instalado em ramal de descarga ou ramal de esgoto sanitário. AF_12/2014_p</v>
          </cell>
          <cell r="C3103" t="str">
            <v>m</v>
          </cell>
          <cell r="D3103">
            <v>16.3</v>
          </cell>
        </row>
        <row r="3104">
          <cell r="A3104" t="str">
            <v>89799</v>
          </cell>
          <cell r="B3104" t="str">
            <v>Tubo PVC, série normal, esgoto predial, DN  75 mm, fornecido e instalado em prumada de esgoto sanitário ou ventilação. AF_12/2014_p</v>
          </cell>
          <cell r="C3104" t="str">
            <v>m</v>
          </cell>
          <cell r="D3104">
            <v>11.1</v>
          </cell>
        </row>
        <row r="3105">
          <cell r="A3105" t="str">
            <v>89713</v>
          </cell>
          <cell r="B3105" t="str">
            <v>Tubo PVC, série normal, esgoto predial, DN  75 mm, fornecido e instalado em ramal de descarga ou ramal de esgoto sanitário. AF_12/2014_p</v>
          </cell>
          <cell r="C3105" t="str">
            <v>m</v>
          </cell>
          <cell r="D3105">
            <v>24.17</v>
          </cell>
        </row>
        <row r="3106">
          <cell r="A3106" t="str">
            <v>89578</v>
          </cell>
          <cell r="B3106" t="str">
            <v>Tubo PVC, série R, água pluvial, DN  100 mm, fornecido e instalado em condutores verticais de águas pluviais. AF_12/2014_p</v>
          </cell>
          <cell r="C3106" t="str">
            <v>m</v>
          </cell>
          <cell r="D3106">
            <v>20.29</v>
          </cell>
        </row>
        <row r="3107">
          <cell r="A3107" t="str">
            <v>89512</v>
          </cell>
          <cell r="B3107" t="str">
            <v>Tubo PVC, série R, água pluvial, DN  100 mm, fornecido e instalado em ramal de encaminhamento. AF_12/2014_p</v>
          </cell>
          <cell r="C3107" t="str">
            <v>m</v>
          </cell>
          <cell r="D3107">
            <v>32.39</v>
          </cell>
        </row>
        <row r="3108">
          <cell r="A3108" t="str">
            <v>89580</v>
          </cell>
          <cell r="B3108" t="str">
            <v>Tubo PVC, série R, água pluvial, DN  150 mm, fornecido e instalado em condutores verticais de águas pluviais. AF_12/2014_p</v>
          </cell>
          <cell r="C3108" t="str">
            <v>m</v>
          </cell>
          <cell r="D3108">
            <v>40.380000000000003</v>
          </cell>
        </row>
        <row r="3109">
          <cell r="A3109" t="str">
            <v>89508</v>
          </cell>
          <cell r="B3109" t="str">
            <v>Tubo PVC, série R, água pluvial, DN  40 mm, fornecido e instalado em ramal de encaminhamento. AF_12/2014_p</v>
          </cell>
          <cell r="C3109" t="str">
            <v>m</v>
          </cell>
          <cell r="D3109">
            <v>10.49</v>
          </cell>
        </row>
        <row r="3110">
          <cell r="A3110" t="str">
            <v>89509</v>
          </cell>
          <cell r="B3110" t="str">
            <v>Tubo PVC, série R, água pluvial, DN  50 mm, fornecido e instalado em ramal de encaminhamento. AF_12/2014_p</v>
          </cell>
          <cell r="C3110" t="str">
            <v>m</v>
          </cell>
          <cell r="D3110">
            <v>14.29</v>
          </cell>
        </row>
        <row r="3111">
          <cell r="A3111" t="str">
            <v>89576</v>
          </cell>
          <cell r="B3111" t="str">
            <v>Tubo PVC, série R, água pluvial, DN  75 mm, fornecido e instalado em condutores verticais de águas pluviais. AF_12/2014_p</v>
          </cell>
          <cell r="C3111" t="str">
            <v>m</v>
          </cell>
          <cell r="D3111">
            <v>12.01</v>
          </cell>
        </row>
        <row r="3112">
          <cell r="A3112" t="str">
            <v>89511</v>
          </cell>
          <cell r="B3112" t="str">
            <v>Tubo PVC, série R, água pluvial, DN  75 mm, fornecido e instalado em ramal de encaminhamento. AF_12/2014_p</v>
          </cell>
          <cell r="C3112" t="str">
            <v>m</v>
          </cell>
          <cell r="D3112">
            <v>20.88</v>
          </cell>
        </row>
        <row r="3113">
          <cell r="A3113" t="str">
            <v>89633</v>
          </cell>
          <cell r="B3113" t="str">
            <v>Tubo, CPVC, soldável, DN  15mm, instalado em ramal ou sub-ramal de água – fornecimento e instalação. AF_12/2014</v>
          </cell>
          <cell r="C3113" t="str">
            <v>m</v>
          </cell>
          <cell r="D3113">
            <v>14.98</v>
          </cell>
        </row>
        <row r="3114">
          <cell r="A3114" t="str">
            <v>89716</v>
          </cell>
          <cell r="B3114" t="str">
            <v>Tubo, CPVC, soldável, DN  22mm, instalado em ramal de distribuição de água fornecimento e instalação. AF_12/2014</v>
          </cell>
          <cell r="C3114" t="str">
            <v>m</v>
          </cell>
          <cell r="D3114">
            <v>17.09</v>
          </cell>
        </row>
        <row r="3115">
          <cell r="A3115" t="str">
            <v>89634</v>
          </cell>
          <cell r="B3115" t="str">
            <v>Tubo, CPVC, soldável, DN  22mm, instalado em ramal ou sub-ramal de água – fornecimento e instalação . AF_12/2014</v>
          </cell>
          <cell r="C3115" t="str">
            <v>m</v>
          </cell>
          <cell r="D3115">
            <v>23.1</v>
          </cell>
        </row>
        <row r="3116">
          <cell r="A3116" t="str">
            <v>89717</v>
          </cell>
          <cell r="B3116" t="str">
            <v>Tubo, CPVC, soldável, DN  28mm, instalado em ramal de distribuição de água fornecimento e instalação. AF_12/2014</v>
          </cell>
          <cell r="C3116" t="str">
            <v>m</v>
          </cell>
          <cell r="D3116">
            <v>26.33</v>
          </cell>
        </row>
        <row r="3117">
          <cell r="A3117" t="str">
            <v>89635</v>
          </cell>
          <cell r="B3117" t="str">
            <v>Tubo, CPVC, soldável, DN  28mm, instalado em ramal ou sub-ramal de água – fornecimento e instalação. AF_12/2014</v>
          </cell>
          <cell r="C3117" t="str">
            <v>m</v>
          </cell>
          <cell r="D3117">
            <v>33.409999999999997</v>
          </cell>
        </row>
        <row r="3118">
          <cell r="A3118" t="str">
            <v>89401</v>
          </cell>
          <cell r="B3118" t="str">
            <v>Tubo, PVC, soldável, DN  20mm, instalado em ramal de distribuição de água fornecimento e instalação. AF_12/2014_p</v>
          </cell>
          <cell r="C3118" t="str">
            <v>m</v>
          </cell>
          <cell r="D3118">
            <v>4.7300000000000004</v>
          </cell>
        </row>
        <row r="3119">
          <cell r="A3119" t="str">
            <v>89355</v>
          </cell>
          <cell r="B3119" t="str">
            <v>Tubo, PVC, soldável, DN  20mm, instalado em ramal ou sub-ramal de água – fornecimento e instalação. AF_12/2014_p</v>
          </cell>
          <cell r="C3119" t="str">
            <v>m</v>
          </cell>
          <cell r="D3119">
            <v>10.43</v>
          </cell>
        </row>
        <row r="3120">
          <cell r="A3120" t="str">
            <v>89865</v>
          </cell>
          <cell r="B3120" t="str">
            <v>Tubo, PVC, soldável, DN  25mm, instalado em dreno de ar-condicionado – fornecimento e instalação. AF_12/2014_p</v>
          </cell>
          <cell r="C3120" t="str">
            <v>m</v>
          </cell>
          <cell r="D3120">
            <v>7.83</v>
          </cell>
        </row>
        <row r="3121">
          <cell r="A3121" t="str">
            <v>89446</v>
          </cell>
          <cell r="B3121" t="str">
            <v>Tubo, PVC, soldável, DN  25mm, instalado em prumada de água – fornecimento e instalação. AF_12/2014_p</v>
          </cell>
          <cell r="C3121" t="str">
            <v>m</v>
          </cell>
          <cell r="D3121">
            <v>3.39</v>
          </cell>
        </row>
        <row r="3122">
          <cell r="A3122" t="str">
            <v>89402</v>
          </cell>
          <cell r="B3122" t="str">
            <v>Tubo, PVC, soldável, DN  25mm, instalado em ramal de distribuição de água fornecimento e instalação. AF_12/2014_p</v>
          </cell>
          <cell r="C3122" t="str">
            <v>m</v>
          </cell>
          <cell r="D3122">
            <v>5.88</v>
          </cell>
        </row>
        <row r="3123">
          <cell r="A3123" t="str">
            <v>89214</v>
          </cell>
          <cell r="B3123" t="str">
            <v>Bate-estacas por gravidade, potência de 160 hp, peso do martelo até 3 toneladas - manutenção. AF_11/2014</v>
          </cell>
          <cell r="C3123" t="str">
            <v>h</v>
          </cell>
          <cell r="D3123">
            <v>14.49</v>
          </cell>
        </row>
        <row r="3124">
          <cell r="A3124" t="str">
            <v>89215</v>
          </cell>
          <cell r="B3124" t="str">
            <v>Bate-estacas por gravidade, potência de 160 hp, peso do martelo até 3 toneladas - materiais na operação. AF_11/2014</v>
          </cell>
          <cell r="C3124" t="str">
            <v>h</v>
          </cell>
          <cell r="D3124">
            <v>85.87</v>
          </cell>
        </row>
        <row r="3125">
          <cell r="A3125" t="str">
            <v>88831</v>
          </cell>
          <cell r="B3125" t="str">
            <v>Betoneira capacidade nominal de 400 l, capacidade de mistura 310 l, motor elétrico trifásico potência de 2 hp, sem carregador - chi diuirno. AF_10/2014</v>
          </cell>
          <cell r="C3125" t="str">
            <v>chi</v>
          </cell>
          <cell r="D3125">
            <v>0.26</v>
          </cell>
        </row>
        <row r="3126">
          <cell r="A3126" t="str">
            <v>88830</v>
          </cell>
          <cell r="B3126" t="str">
            <v>Betoneira capacidade nominal de 400 l, capacidade de mistura 310 l, motor elétrico trifásico potência de 2 hp, sem carregador - chp diurno. AF_10/2014</v>
          </cell>
          <cell r="C3126" t="str">
            <v>chp</v>
          </cell>
          <cell r="D3126">
            <v>1.05</v>
          </cell>
        </row>
        <row r="3127">
          <cell r="A3127" t="str">
            <v>88826</v>
          </cell>
          <cell r="B3127" t="str">
            <v>Betoneira capacidade nominal de 400 l, capacidade de mistura 310 l, motor elétrico trifásico potência de 2 hp, sem carregador - depreciação. AF_10/2014</v>
          </cell>
          <cell r="C3127" t="str">
            <v>h</v>
          </cell>
          <cell r="D3127">
            <v>0.21</v>
          </cell>
        </row>
        <row r="3128">
          <cell r="A3128" t="str">
            <v>88827</v>
          </cell>
          <cell r="B3128" t="str">
            <v>Betoneira capacidade nominal de 400 l, capacidade de mistura 310 l, motor elétrico trifásico potência de 2 hp, sem carregador - juros. AF_10/2014</v>
          </cell>
          <cell r="C3128" t="str">
            <v>h</v>
          </cell>
          <cell r="D3128">
            <v>0.05</v>
          </cell>
        </row>
        <row r="3129">
          <cell r="A3129" t="str">
            <v>88828</v>
          </cell>
          <cell r="B3129" t="str">
            <v>Betoneira capacidade nominal de 400 l, capacidade de mistura 310 l, motor elétrico trifásico potência de 2 hp, sem carregador - manutenção. AF_10/2014</v>
          </cell>
          <cell r="C3129" t="str">
            <v>h</v>
          </cell>
          <cell r="D3129">
            <v>0.17</v>
          </cell>
        </row>
        <row r="3130">
          <cell r="A3130" t="str">
            <v>88829</v>
          </cell>
          <cell r="B3130" t="str">
            <v>Betoneira capacidade nominal de 400 l, capacidade de mistura 310 l, motor elétrico trifásico potência de 2 hp, sem carregador - materiais na operação. AF_10/2014</v>
          </cell>
          <cell r="C3130" t="str">
            <v>h</v>
          </cell>
          <cell r="D3130">
            <v>0.6</v>
          </cell>
        </row>
        <row r="3131">
          <cell r="A3131" t="str">
            <v>89226</v>
          </cell>
          <cell r="B3131" t="str">
            <v>Betoneira capacidade nominal de 600 l, capacidade de mistura 360 l, motor elétrico trifásico potência de 4 cv, sem carregador - chi diurno. AF_11/2014</v>
          </cell>
          <cell r="C3131" t="str">
            <v>chi</v>
          </cell>
          <cell r="D3131">
            <v>1.08</v>
          </cell>
        </row>
        <row r="3132">
          <cell r="A3132" t="str">
            <v>89225</v>
          </cell>
          <cell r="B3132" t="str">
            <v>Betoneira capacidade nominal de 600 l, capacidade de mistura 360 l, motor elétrico trifásico potência de 4 cv, sem carregador - chp diurno. AF_11/2014</v>
          </cell>
          <cell r="C3132" t="str">
            <v>chp</v>
          </cell>
          <cell r="D3132">
            <v>3</v>
          </cell>
        </row>
        <row r="3133">
          <cell r="A3133" t="str">
            <v>89221</v>
          </cell>
          <cell r="B3133" t="str">
            <v>Betoneira capacidade nominal de 600 l, capacidade de mistura 360 l, motor elétrico trifásico potência de 4 cv, sem carregador - depreciação. AF_11/2014</v>
          </cell>
          <cell r="C3133" t="str">
            <v>h</v>
          </cell>
          <cell r="D3133">
            <v>0.87</v>
          </cell>
        </row>
        <row r="3134">
          <cell r="A3134" t="str">
            <v>89222</v>
          </cell>
          <cell r="B3134" t="str">
            <v>Betoneira capacidade nominal de 600 l, capacidade de mistura 360 l, motor elétrico trifásico potência de 4 cv, sem carregador - juros. AF_11/2014</v>
          </cell>
          <cell r="C3134" t="str">
            <v>h</v>
          </cell>
          <cell r="D3134">
            <v>0.2</v>
          </cell>
        </row>
        <row r="3135">
          <cell r="A3135" t="str">
            <v>89223</v>
          </cell>
          <cell r="B3135" t="str">
            <v>Betoneira capacidade nominal de 600 l, capacidade de mistura 360 l, motor elétrico trifásico potência de 4 cv, sem carregador - manutenção. AF_11/2014</v>
          </cell>
          <cell r="C3135" t="str">
            <v>h</v>
          </cell>
          <cell r="D3135">
            <v>0.72</v>
          </cell>
        </row>
        <row r="3136">
          <cell r="A3136" t="str">
            <v>89224</v>
          </cell>
          <cell r="B3136" t="str">
            <v>Betoneira capacidade nominal de 600 l, capacidade de mistura 360 l, motor elétrico trifásico potência de 4 cv, sem carregador - materiais na operação. AF_11/2014</v>
          </cell>
          <cell r="C3136" t="str">
            <v>h</v>
          </cell>
          <cell r="D3136">
            <v>1.19</v>
          </cell>
        </row>
        <row r="3137">
          <cell r="A3137" t="str">
            <v>89279</v>
          </cell>
          <cell r="B3137" t="str">
            <v>Betoneira capacidade nominal de 600 l, capacidade de mistura 440 l, motor a diesel potência 10 hp, com carregador - chi diurno. AF_11/2014</v>
          </cell>
          <cell r="C3137" t="str">
            <v>chi</v>
          </cell>
          <cell r="D3137">
            <v>1.31</v>
          </cell>
        </row>
        <row r="3138">
          <cell r="A3138" t="str">
            <v>89278</v>
          </cell>
          <cell r="B3138" t="str">
            <v>Betoneira capacidade nominal de 600 l, capacidade de mistura 440 l, motor a diesel potência 10 hp, com carregador - chp diurno. AF_11/2014</v>
          </cell>
          <cell r="C3138" t="str">
            <v>chp</v>
          </cell>
          <cell r="D3138">
            <v>7.07</v>
          </cell>
        </row>
        <row r="3139">
          <cell r="A3139" t="str">
            <v>89274</v>
          </cell>
          <cell r="B3139" t="str">
            <v>Betoneira capacidade nominal de 600 l, capacidade de mistura 440 l, motor a diesel potência 10 hp, com carregador - depreciação. AF_11/2014</v>
          </cell>
          <cell r="C3139" t="str">
            <v>h</v>
          </cell>
          <cell r="D3139">
            <v>1.06</v>
          </cell>
        </row>
        <row r="3140">
          <cell r="A3140" t="str">
            <v>89275</v>
          </cell>
          <cell r="B3140" t="str">
            <v>Betoneira capacidade nominal de 600 l, capacidade de mistura 440 l, motor a diesel potência 10 hp, com carregador - juros. AF_11/2014</v>
          </cell>
          <cell r="C3140" t="str">
            <v>h</v>
          </cell>
          <cell r="D3140">
            <v>0.24</v>
          </cell>
        </row>
        <row r="3141">
          <cell r="A3141" t="str">
            <v>89276</v>
          </cell>
          <cell r="B3141" t="str">
            <v>Betoneira capacidade nominal de 600 l, capacidade de mistura 440 l, motor a diesel potência 10 hp, com carregador - manutenção. AF_11/2014</v>
          </cell>
          <cell r="C3141" t="str">
            <v>h</v>
          </cell>
          <cell r="D3141">
            <v>0.88</v>
          </cell>
        </row>
        <row r="3142">
          <cell r="A3142" t="str">
            <v>89277</v>
          </cell>
          <cell r="B3142" t="str">
            <v>Betoneira capacidade nominal de 600 l, capacidade de mistura 440 l, motor a diesel potência 10 hp, com carregador - materiais na operação. AF_11/2014</v>
          </cell>
          <cell r="C3142" t="str">
            <v>h</v>
          </cell>
          <cell r="D3142">
            <v>4.87</v>
          </cell>
        </row>
        <row r="3143">
          <cell r="A3143" t="str">
            <v>89022</v>
          </cell>
          <cell r="B3143" t="str">
            <v>Bomba submersível elétrica trifásica, potência 2,96 hp, ø rotor 144 mm semi-aberto, bocal de saída ø 2”, hm/q = 2 mca / 38,8 m³/h a 28 mca / 5 m³/h - chi diurno. AF_06/2014</v>
          </cell>
          <cell r="C3143" t="str">
            <v>chi</v>
          </cell>
          <cell r="D3143">
            <v>0.33</v>
          </cell>
        </row>
        <row r="3144">
          <cell r="A3144" t="str">
            <v>89021</v>
          </cell>
          <cell r="B3144" t="str">
            <v>Bomba submersível elétrica trifásica, potência 2,96 hp, ø rotor 144 mm semi-aberto, bocal de saída ø 2”, hm/q = 2 mca / 38,8 m³/h a 28 mca / 5 m³/h - chp diurno. AF_06/2014</v>
          </cell>
          <cell r="C3144" t="str">
            <v>chp</v>
          </cell>
          <cell r="D3144">
            <v>1.61</v>
          </cell>
        </row>
        <row r="3145">
          <cell r="A3145" t="str">
            <v>89019</v>
          </cell>
          <cell r="B3145" t="str">
            <v>Bomba submersível elétrica trifásica, potência 2,96 hp, ø rotor 144 mm semi-aberto, bocal de saída ø 2”, hm/q = 2 mca / 38,8 m³/h a 28 mca / 5 m³/h - depreciação. AF_06/2014</v>
          </cell>
          <cell r="C3145" t="str">
            <v>h</v>
          </cell>
          <cell r="D3145">
            <v>0.25</v>
          </cell>
        </row>
        <row r="3146">
          <cell r="A3146" t="str">
            <v>89020</v>
          </cell>
          <cell r="B3146" t="str">
            <v>Bomba submersível elétrica trifásica, potência 2,96 hp, ø rotor 144 mm semi-aberto, bocal de saída ø 2”, hm/q = 2 mca / 38,8 m³/h a 28 mca / 5 m³/h - juros. AF_06/2014</v>
          </cell>
          <cell r="C3146" t="str">
            <v>h</v>
          </cell>
          <cell r="D3146">
            <v>7.0000000000000007E-2</v>
          </cell>
        </row>
        <row r="3147">
          <cell r="A3147" t="str">
            <v>89482</v>
          </cell>
          <cell r="B3147" t="str">
            <v>Caixa sifonada, PVC, DN  100 x 100 x 50 mm, fornecida e instalada em ramais de encaminhamento de água pluvial. AF_12/2014_p</v>
          </cell>
          <cell r="C3147" t="str">
            <v>un</v>
          </cell>
          <cell r="D3147">
            <v>16.72</v>
          </cell>
        </row>
        <row r="3148">
          <cell r="A3148" t="str">
            <v>89707</v>
          </cell>
          <cell r="B3148" t="str">
            <v>Caixa sifonada, PVC, DN  100 x 100 x 50 mm, junta elástica, fornecida e instalada em ramal de descarga ou em ramal de esgoto sanitário. AF_12/2014_p</v>
          </cell>
          <cell r="C3148" t="str">
            <v>un</v>
          </cell>
          <cell r="D3148">
            <v>19.78</v>
          </cell>
        </row>
        <row r="3149">
          <cell r="A3149" t="str">
            <v>89491</v>
          </cell>
          <cell r="B3149" t="str">
            <v>Caixa sifonada, PVC, DN  150 x 185 x 75 mm, fornecida e instalada em ramais de encaminhamento de água pluvial. AF_12/2014_p</v>
          </cell>
          <cell r="C3149" t="str">
            <v>un</v>
          </cell>
          <cell r="D3149">
            <v>42.6</v>
          </cell>
        </row>
        <row r="3150">
          <cell r="A3150" t="str">
            <v>89708</v>
          </cell>
          <cell r="B3150" t="str">
            <v>Caixa sifonada, PVC, DN  150 x 185 x 75 mm, junta elástica, fornecida e instalada em ramal de descarga ou em ramal de esgoto sanitário. AF_12/2014_p</v>
          </cell>
          <cell r="C3150" t="str">
            <v>un</v>
          </cell>
          <cell r="D3150">
            <v>46.73</v>
          </cell>
        </row>
        <row r="3151">
          <cell r="A3151" t="str">
            <v>89877</v>
          </cell>
          <cell r="B3151" t="str">
            <v>Caminhão basculante 14 m³, com cavalo mecânico de capacidade máxima de tração combinado de 36000 kg, potência 286 cv, inclusive semireboque com caçamba metálica - chi diurno. AF_06/2014</v>
          </cell>
          <cell r="C3151" t="str">
            <v>chi</v>
          </cell>
          <cell r="D3151">
            <v>43.64</v>
          </cell>
        </row>
        <row r="3152">
          <cell r="A3152" t="str">
            <v>89876</v>
          </cell>
          <cell r="B3152" t="str">
            <v>Caminhão basculante 14 m³, com cavalo mecânico de capacidade máxima de tração combinado de 36000 kg, potência 286 cv, inclusive semireboque com caçamba metálica - chp diurno. AF_12/2014</v>
          </cell>
          <cell r="C3152" t="str">
            <v>chp</v>
          </cell>
          <cell r="D3152">
            <v>175.82</v>
          </cell>
        </row>
        <row r="3153">
          <cell r="A3153" t="str">
            <v>89870</v>
          </cell>
          <cell r="B3153" t="str">
            <v>Caminhão basculante 14 m³, com cavalo mecânico de capacidade máxima de tração combinado de 36000 kg, potência 286 cv, inclusive semireboque com caçamba metálica - depreciação. AF_12/2014</v>
          </cell>
          <cell r="C3153" t="str">
            <v>h</v>
          </cell>
          <cell r="D3153">
            <v>20.58</v>
          </cell>
        </row>
        <row r="3154">
          <cell r="A3154" t="str">
            <v>89872</v>
          </cell>
          <cell r="B3154" t="str">
            <v>Caminhão basculante 14 m³, com cavalo mecânico de capacidade máxima de tração combinado de 36000 kg, potência 286 cv, inclusive semireboque com caçamba metálica - impostos e seguros. AF_12/2014</v>
          </cell>
          <cell r="C3154" t="str">
            <v>h</v>
          </cell>
          <cell r="D3154">
            <v>0.98</v>
          </cell>
        </row>
        <row r="3155">
          <cell r="A3155" t="str">
            <v>89871</v>
          </cell>
          <cell r="B3155" t="str">
            <v>Caminhão basculante 14 m³, com cavalo mecânico de capacidade máxima de tração combinado de 36000 kg, potência 286 cv, inclusive semireboque com caçamba metálica - juros. AF_12/2014</v>
          </cell>
          <cell r="C3155" t="str">
            <v>h</v>
          </cell>
          <cell r="D3155">
            <v>4.87</v>
          </cell>
        </row>
        <row r="3156">
          <cell r="A3156" t="str">
            <v>89873</v>
          </cell>
          <cell r="B3156" t="str">
            <v>Caminhão basculante 14 m³, com cavalo mecânico de capacidade máxima de tração combinado de 36000 kg, potência 286 cv, inclusive semireboque com caçamba metálica - manutenção. AF_12/2014</v>
          </cell>
          <cell r="C3156" t="str">
            <v>h</v>
          </cell>
          <cell r="D3156">
            <v>28.94</v>
          </cell>
        </row>
        <row r="3157">
          <cell r="A3157" t="str">
            <v>89874</v>
          </cell>
          <cell r="B3157" t="str">
            <v>Caminhão basculante 14 m³, com cavalo mecânico de capacidade máxima de tração combinado de 36000 kg, potência 286 cv, inclusive semireboque com caçamba metálica - materiais na operação. AF_12/2014</v>
          </cell>
          <cell r="C3157" t="str">
            <v>h</v>
          </cell>
          <cell r="D3157">
            <v>103.23</v>
          </cell>
        </row>
        <row r="3158">
          <cell r="A3158" t="str">
            <v>89884</v>
          </cell>
          <cell r="B3158" t="str">
            <v>Caminhão basculante 18 m³, com cavalo mecânico de capacidade máxima de tração combinado de 45000 kg, potência 330 cv, inclusive semireboque com caçamba metálica - chi diurno. AF_12/2014</v>
          </cell>
          <cell r="C3158" t="str">
            <v>chi</v>
          </cell>
          <cell r="D3158">
            <v>45.3</v>
          </cell>
        </row>
        <row r="3159">
          <cell r="A3159" t="str">
            <v>89883</v>
          </cell>
          <cell r="B3159" t="str">
            <v>Caminhão basculante 18 m³, com cavalo mecânico de capacidade máxima de tração combinado de 45000 kg, potência 330 cv, inclusive semireboque com caçamba metálica - chp diurno. AF_12/2014</v>
          </cell>
          <cell r="C3159" t="str">
            <v>chp</v>
          </cell>
          <cell r="D3159">
            <v>195.17</v>
          </cell>
        </row>
        <row r="3160">
          <cell r="A3160" t="str">
            <v>89878</v>
          </cell>
          <cell r="B3160" t="str">
            <v>Caminhão basculante 18 m³, com cavalo mecânico de capacidade máxima de tração combinado de 45000 kg, potência 330 cv, inclusive semireboque com caçamba metálica - depreciação. AF_12/2014</v>
          </cell>
          <cell r="C3160" t="str">
            <v>h</v>
          </cell>
          <cell r="D3160">
            <v>21.87</v>
          </cell>
        </row>
        <row r="3161">
          <cell r="A3161" t="str">
            <v>89356</v>
          </cell>
          <cell r="B3161" t="str">
            <v>Tubo, PVC, soldável, DN  25mm, instalado em ramal ou sub-ramal de água – fornecimento e instalação . AF_12/2014_p</v>
          </cell>
          <cell r="C3161" t="str">
            <v>m</v>
          </cell>
          <cell r="D3161">
            <v>12.46</v>
          </cell>
        </row>
        <row r="3162">
          <cell r="A3162" t="str">
            <v>89447</v>
          </cell>
          <cell r="B3162" t="str">
            <v>Tubo, PVC, soldável, DN  32mm, instalado em prumada de água – fornecimento e instalação. AF_12/2014_p</v>
          </cell>
          <cell r="C3162" t="str">
            <v>m</v>
          </cell>
          <cell r="D3162">
            <v>6.89</v>
          </cell>
        </row>
        <row r="3163">
          <cell r="A3163" t="str">
            <v>89403</v>
          </cell>
          <cell r="B3163" t="str">
            <v>Tubo, PVC, soldável, DN  32mm, instalado em ramal de distribuição de água fornecimento e instalação. AF_12/2014_p</v>
          </cell>
          <cell r="C3163" t="str">
            <v>m</v>
          </cell>
          <cell r="D3163">
            <v>9.82</v>
          </cell>
        </row>
        <row r="3164">
          <cell r="A3164" t="str">
            <v>89357</v>
          </cell>
          <cell r="B3164" t="str">
            <v>Tubo, PVC, soldável, DN  32mm, instalado em ramal ou sub-ramal de água – fornecimento e instalação . AF_12/2014_p</v>
          </cell>
          <cell r="C3164" t="str">
            <v>m</v>
          </cell>
          <cell r="D3164">
            <v>17.690000000000001</v>
          </cell>
        </row>
        <row r="3165">
          <cell r="A3165" t="str">
            <v>89448</v>
          </cell>
          <cell r="B3165" t="str">
            <v>Tubo, PVC, soldável, DN  40mm, instalado em prumada de água – fornecimento e instalação. AF_12/2014_p</v>
          </cell>
          <cell r="C3165" t="str">
            <v>m</v>
          </cell>
          <cell r="D3165">
            <v>9.92</v>
          </cell>
        </row>
        <row r="3166">
          <cell r="A3166" t="str">
            <v>89449</v>
          </cell>
          <cell r="B3166" t="str">
            <v>Tubo, PVC, soldável, DN  50mm, instalado em prumada de água – fornecimento e instalação. AF_12/2014_p</v>
          </cell>
          <cell r="C3166" t="str">
            <v>m</v>
          </cell>
          <cell r="D3166">
            <v>12.27</v>
          </cell>
        </row>
        <row r="3167">
          <cell r="A3167" t="str">
            <v>89450</v>
          </cell>
          <cell r="B3167" t="str">
            <v>Tubo, PVC, soldável, DN  60mm, instalado em prumada de água – fornecimento e instalação. AF_12/2014_p</v>
          </cell>
          <cell r="C3167" t="str">
            <v>m</v>
          </cell>
          <cell r="D3167">
            <v>18.84</v>
          </cell>
        </row>
        <row r="3168">
          <cell r="A3168" t="str">
            <v>89451</v>
          </cell>
          <cell r="B3168" t="str">
            <v>Tubo, PVC, soldável, DN  75mm, instalado em prumada de água – fornecimento e instalação. AF_12/2014_p</v>
          </cell>
          <cell r="C3168" t="str">
            <v>m</v>
          </cell>
          <cell r="D3168">
            <v>26.29</v>
          </cell>
        </row>
        <row r="3169">
          <cell r="A3169" t="str">
            <v>89452</v>
          </cell>
          <cell r="B3169" t="str">
            <v>Tubo, PVC, soldável, DN  85mm, instalado em prumada de água – fornecimento e instalação. AF_12/2014_p</v>
          </cell>
          <cell r="C3169" t="str">
            <v>m</v>
          </cell>
          <cell r="D3169">
            <v>32.99</v>
          </cell>
        </row>
        <row r="3170">
          <cell r="A3170" t="str">
            <v>89421</v>
          </cell>
          <cell r="B3170" t="str">
            <v>União, PVC, soldável, DN  20mm, instalado em ramal de distribuição de água fornecimento e instalação. AF_12/2014_p</v>
          </cell>
          <cell r="C3170" t="str">
            <v>un</v>
          </cell>
          <cell r="D3170">
            <v>6.24</v>
          </cell>
        </row>
        <row r="3171">
          <cell r="A3171" t="str">
            <v>89375</v>
          </cell>
          <cell r="B3171" t="str">
            <v>União, PVC, soldável, DN  20mm, instalado em ramal ou sub-ramal de água – fornecimento e instalação . AF_12/2014_p</v>
          </cell>
          <cell r="C3171" t="str">
            <v>un</v>
          </cell>
          <cell r="D3171">
            <v>7.11</v>
          </cell>
        </row>
        <row r="3172">
          <cell r="A3172" t="str">
            <v>89536</v>
          </cell>
          <cell r="B3172" t="str">
            <v>União, PVC, soldável, DN  25mm, instalado em prumada de água – fornecimento e instalação. AF_12/2014_p</v>
          </cell>
          <cell r="C3172" t="str">
            <v>un</v>
          </cell>
          <cell r="D3172">
            <v>6.83</v>
          </cell>
        </row>
        <row r="3173">
          <cell r="A3173" t="str">
            <v>89428</v>
          </cell>
          <cell r="B3173" t="str">
            <v>União, PVC, soldável, DN  25mm, instalado em ramal de distribuição de água fornecimento e instalação. AF_12/2014_p</v>
          </cell>
          <cell r="C3173" t="str">
            <v>un</v>
          </cell>
          <cell r="D3173">
            <v>7.35</v>
          </cell>
        </row>
        <row r="3174">
          <cell r="A3174" t="str">
            <v>89382</v>
          </cell>
          <cell r="B3174" t="str">
            <v>União, PVC, soldável, DN  25mm, instalado em ramal ou sub-ramal de água – fornecimento e instalação. AF_12/2014_p</v>
          </cell>
          <cell r="C3174" t="str">
            <v>un</v>
          </cell>
          <cell r="D3174">
            <v>8.39</v>
          </cell>
        </row>
        <row r="3175">
          <cell r="A3175" t="str">
            <v>89552</v>
          </cell>
          <cell r="B3175" t="str">
            <v>União, PVC, soldável, DN  32mm, instalado em prumada de água – fornecimento e instalação. AF_12/2014_p</v>
          </cell>
          <cell r="C3175" t="str">
            <v>un</v>
          </cell>
          <cell r="D3175">
            <v>10.57</v>
          </cell>
        </row>
        <row r="3176">
          <cell r="A3176" t="str">
            <v>89435</v>
          </cell>
          <cell r="B3176" t="str">
            <v>União, PVC, soldável, DN  32mm, instalado em ramal de distribuição de água fornecimento e instalação. AF_12/2014_p</v>
          </cell>
          <cell r="C3176" t="str">
            <v>un</v>
          </cell>
          <cell r="D3176">
            <v>11.45</v>
          </cell>
        </row>
        <row r="3177">
          <cell r="A3177" t="str">
            <v>89390</v>
          </cell>
          <cell r="B3177" t="str">
            <v>União, PVC, soldável, DN  32mm, instalado em ramal ou sub-ramal de água – fornecimento e instalação. AF_12/2014_p</v>
          </cell>
          <cell r="C3177" t="str">
            <v>un</v>
          </cell>
          <cell r="D3177">
            <v>12.69</v>
          </cell>
        </row>
        <row r="3178">
          <cell r="A3178" t="str">
            <v>89568</v>
          </cell>
          <cell r="B3178" t="str">
            <v>União, PVC, soldável, DN  40mm, instalado em prumada de água – fornecimento e instalação. AF_12/2014_p</v>
          </cell>
          <cell r="C3178" t="str">
            <v>un</v>
          </cell>
          <cell r="D3178">
            <v>19.850000000000001</v>
          </cell>
        </row>
        <row r="3179">
          <cell r="A3179" t="str">
            <v>89594</v>
          </cell>
          <cell r="B3179" t="str">
            <v>União, PVC, soldável, DN  50mm, instalado em prumada de água fornecimento e instalação. AF_12/2014_p</v>
          </cell>
          <cell r="C3179" t="str">
            <v>un</v>
          </cell>
          <cell r="D3179">
            <v>23.74</v>
          </cell>
        </row>
        <row r="3180">
          <cell r="A3180" t="str">
            <v>89609</v>
          </cell>
          <cell r="B3180" t="str">
            <v>União, PVC, soldável, DN  60mm, instalado em prumada de água – fornecimento e instalação. AF_12/2014_p</v>
          </cell>
          <cell r="C3180" t="str">
            <v>un</v>
          </cell>
          <cell r="D3180">
            <v>51.47</v>
          </cell>
        </row>
        <row r="3181">
          <cell r="A3181" t="str">
            <v>89612</v>
          </cell>
          <cell r="B3181" t="str">
            <v>União, PVC, soldável, DN  75mm, instalado em prumada de água – fornecimento e instalação. AF_12/2014_p</v>
          </cell>
          <cell r="C3181" t="str">
            <v>un</v>
          </cell>
          <cell r="D3181">
            <v>104.38</v>
          </cell>
        </row>
        <row r="3182">
          <cell r="A3182" t="str">
            <v>89615</v>
          </cell>
          <cell r="B3182" t="str">
            <v>União, PVC, soldável, DN  85mm, instalado em prumada de água – fornecimento e instalação. AF_12/2014_p</v>
          </cell>
          <cell r="C3182" t="str">
            <v>un</v>
          </cell>
          <cell r="D3182">
            <v>152.94999999999999</v>
          </cell>
        </row>
        <row r="3183">
          <cell r="A3183" t="str">
            <v>88847</v>
          </cell>
          <cell r="B3183" t="str">
            <v>Usina de lama asfáltica, prod 30 a 50 t/h, silo de agregado 7 m³, reservatórios para emulsão e água de 2,3 m³ cada, misturador tipo pug mill a ser montado sobre caminhão - depreciação. AF_10/2014</v>
          </cell>
          <cell r="C3183" t="str">
            <v>h</v>
          </cell>
          <cell r="D3183">
            <v>17.98</v>
          </cell>
        </row>
        <row r="3184">
          <cell r="A3184" t="str">
            <v>88848</v>
          </cell>
          <cell r="B3184" t="str">
            <v>Usina de lama asfáltica, prod 30 a 50 t/h, silo de agregado 7 m³, reservatórios para emulsão e água de 2,3 m³ cada, misturador tipo pug mill a ser montado sobre caminhão - juros. AF_10/2014</v>
          </cell>
          <cell r="C3184" t="str">
            <v>h</v>
          </cell>
          <cell r="D3184">
            <v>5.38</v>
          </cell>
        </row>
        <row r="3185">
          <cell r="A3185" t="str">
            <v>89015</v>
          </cell>
          <cell r="B3185" t="str">
            <v>Vassoura mecânica rebocável com escova cilíndrica, largura útil de varrimento de 2,44 m - depreciação. AF_06/2014</v>
          </cell>
          <cell r="C3185" t="str">
            <v>h</v>
          </cell>
          <cell r="D3185">
            <v>2.74</v>
          </cell>
        </row>
        <row r="3186">
          <cell r="A3186" t="str">
            <v>89016</v>
          </cell>
          <cell r="B3186" t="str">
            <v>Vassoura mecânica rebocável com escova cilíndrica, largura útil de varrimento de 2,44 m - juros. AF_06/2014</v>
          </cell>
          <cell r="C3186" t="str">
            <v>h</v>
          </cell>
          <cell r="D3186">
            <v>1</v>
          </cell>
        </row>
        <row r="3187">
          <cell r="A3187" t="str">
            <v>89240</v>
          </cell>
          <cell r="B3187" t="str">
            <v>Vibroacabadora de asfalto sobre esteiras, largura de pavimentação 1,9 m a 5,3 m, potência 105 hp capacidade 450 t/h - depreciação. AF_11/2014</v>
          </cell>
          <cell r="C3187" t="str">
            <v>h</v>
          </cell>
          <cell r="D3187">
            <v>36.119999999999997</v>
          </cell>
        </row>
        <row r="3188">
          <cell r="A3188" t="str">
            <v>89241</v>
          </cell>
          <cell r="B3188" t="str">
            <v>Vibroacabadora de asfalto sobre esteiras, largura de pavimentação 1,9 m a 5,3 m, potência 105 hp capacidade 450 t/h - juros. AF_11/2014</v>
          </cell>
          <cell r="C3188" t="str">
            <v>h</v>
          </cell>
          <cell r="D3188">
            <v>10.82</v>
          </cell>
        </row>
        <row r="3189">
          <cell r="A3189" t="str">
            <v>89257</v>
          </cell>
          <cell r="B3189" t="str">
            <v>Vibroacabadora de asfalto sobre esteiras, largura de pavimentação 2,13 m a 4,55 m, potência 100 hp capacidade 400 t/h - chp diurno. AF_11/2014</v>
          </cell>
          <cell r="C3189" t="str">
            <v>chp</v>
          </cell>
          <cell r="D3189">
            <v>143.54</v>
          </cell>
        </row>
        <row r="3190">
          <cell r="A3190" t="str">
            <v>89258</v>
          </cell>
          <cell r="B3190" t="str">
            <v>Vibroacabadora de asfalto sobre esteiras, largura de pavimentação 2,13 m a 4,55 m, potência 100 hp, capacidade 400 t/h - chi diurno. AF_11/2014</v>
          </cell>
          <cell r="C3190" t="str">
            <v>chi</v>
          </cell>
          <cell r="D3190">
            <v>57.89</v>
          </cell>
        </row>
        <row r="3191">
          <cell r="A3191" t="str">
            <v>89253</v>
          </cell>
          <cell r="B3191" t="str">
            <v>Vibroacabadora de asfalto sobre esteiras, largura de pavimentação 2,13 m a 4,55 m, potência 100 hp, capacidade 400 t/h - depreciação. AF_11/2014</v>
          </cell>
          <cell r="C3191" t="str">
            <v>h</v>
          </cell>
          <cell r="D3191">
            <v>29.6</v>
          </cell>
        </row>
        <row r="3192">
          <cell r="A3192" t="str">
            <v>89254</v>
          </cell>
          <cell r="B3192" t="str">
            <v>Vibroacabadora de asfalto sobre esteiras, largura de pavimentação 2,13 m a 4,55 m, potência 100 hp, capacidade 400 t/h - juros. AF_11/2014</v>
          </cell>
          <cell r="C3192" t="str">
            <v>h</v>
          </cell>
          <cell r="D3192">
            <v>8.8699999999999992</v>
          </cell>
        </row>
        <row r="3193">
          <cell r="A3193" t="str">
            <v>89255</v>
          </cell>
          <cell r="B3193" t="str">
            <v>Vibroacabadora de asfalto sobre esteiras, largura de pavimentação 2,13 m a 4,55 m, potência 100 hp, capacidade 400 t/h - manutenção. AF_11/2014</v>
          </cell>
          <cell r="C3193" t="str">
            <v>h</v>
          </cell>
          <cell r="D3193">
            <v>36.86</v>
          </cell>
        </row>
        <row r="3194">
          <cell r="A3194" t="str">
            <v>89256</v>
          </cell>
          <cell r="B3194" t="str">
            <v>Vibroacabadora de asfalto sobre esteiras, largura de pavimentação 2,13 m a 4,55 m, potência 100 hp, capacidade 400 t/h - materiais na operação. AF_11/2014</v>
          </cell>
          <cell r="C3194" t="str">
            <v>h</v>
          </cell>
          <cell r="D3194">
            <v>48.78</v>
          </cell>
        </row>
        <row r="3195">
          <cell r="A3195" t="str">
            <v>89880</v>
          </cell>
          <cell r="B3195" t="str">
            <v>Caminhão basculante 18 m³, com cavalo mecânico de capacidade máxima de tração combinado de 45000 kg, potência 330 cv, inclusive semireboque com caçamba metálica - impostos e seguros. AF_12/2014</v>
          </cell>
          <cell r="C3195" t="str">
            <v>h</v>
          </cell>
          <cell r="D3195">
            <v>1.05</v>
          </cell>
        </row>
        <row r="3196">
          <cell r="A3196" t="str">
            <v>89879</v>
          </cell>
          <cell r="B3196" t="str">
            <v>Caminhão basculante 18 m³, com cavalo mecânico de capacidade máxima de tração combinado de 45000 kg, potência 330 cv, inclusive semireboque com caçamba metálica - juros. AF_12/2014</v>
          </cell>
          <cell r="C3196" t="str">
            <v>h</v>
          </cell>
          <cell r="D3196">
            <v>5.17</v>
          </cell>
        </row>
        <row r="3197">
          <cell r="A3197" t="str">
            <v>89881</v>
          </cell>
          <cell r="B3197" t="str">
            <v>Caminhão basculante 18 m³, com cavalo mecânico de capacidade máxima de tração combinado de 45000 kg, potência 330 cv, inclusive semireboque com caçamba metálica - manutenção. AF_12/2014</v>
          </cell>
          <cell r="C3197" t="str">
            <v>h</v>
          </cell>
          <cell r="D3197">
            <v>30.74</v>
          </cell>
        </row>
        <row r="3198">
          <cell r="A3198" t="str">
            <v>89882</v>
          </cell>
          <cell r="B3198" t="str">
            <v>Caminhão basculante 18 m³, com cavalo mecânico de capacidade máxima de tração combinado de 45000 kg, potência 330 cv, inclusive semireboque com caçamba metálica - materiais na operação. AF_12/2014</v>
          </cell>
          <cell r="C3198" t="str">
            <v>h</v>
          </cell>
          <cell r="D3198">
            <v>119.12</v>
          </cell>
        </row>
        <row r="3199">
          <cell r="A3199" t="str">
            <v>89264</v>
          </cell>
          <cell r="B3199" t="str">
            <v>Caminhao carroceria aberta,em madeira, toco, 170cv - 11t (vu=6anos) - depreciação</v>
          </cell>
          <cell r="C3199" t="str">
            <v>h</v>
          </cell>
          <cell r="D3199">
            <v>8.7899999999999991</v>
          </cell>
        </row>
        <row r="3200">
          <cell r="A3200" t="str">
            <v>89266</v>
          </cell>
          <cell r="B3200" t="str">
            <v>Caminhao carroceria aberta,em madeira, toco, 170cv - 11t (vu=6anos) - impostos e seguros</v>
          </cell>
          <cell r="C3200" t="str">
            <v>h</v>
          </cell>
          <cell r="D3200">
            <v>0.46</v>
          </cell>
        </row>
        <row r="3201">
          <cell r="A3201" t="str">
            <v>89265</v>
          </cell>
          <cell r="B3201" t="str">
            <v>Caminhao carroceria aberta,em madeira, toco, 170cv - 11t (vu=6anos) - juros</v>
          </cell>
          <cell r="C3201" t="str">
            <v>h</v>
          </cell>
          <cell r="D3201">
            <v>2.2400000000000002</v>
          </cell>
        </row>
        <row r="3202">
          <cell r="A3202" t="str">
            <v>89668</v>
          </cell>
          <cell r="B3202" t="str">
            <v>Conector, CPVC, soldável, DN 22mm x 3/4", instalado em ramal ou sub-ramal de água – fornecimento e instalação</v>
          </cell>
          <cell r="C3202" t="str">
            <v>un</v>
          </cell>
          <cell r="D3202">
            <v>17.21</v>
          </cell>
        </row>
        <row r="3203">
          <cell r="A3203" t="str">
            <v>88476</v>
          </cell>
          <cell r="B3203" t="str">
            <v>Contrapiso autonivelante, aplicado sobre laje em áreas menores que 10m², aderido, espessura 2cm. AF_06/2014</v>
          </cell>
          <cell r="C3203" t="str">
            <v>m²</v>
          </cell>
          <cell r="D3203">
            <v>14.36</v>
          </cell>
        </row>
        <row r="3204">
          <cell r="A3204" t="str">
            <v>88477</v>
          </cell>
          <cell r="B3204" t="str">
            <v>Contrapiso autonivelante, aplicado sobre laje em áreas menores que 10m², aderido, espessura 3cm. AF_06/2014</v>
          </cell>
          <cell r="C3204" t="str">
            <v>m²</v>
          </cell>
          <cell r="D3204">
            <v>19.64</v>
          </cell>
        </row>
        <row r="3205">
          <cell r="A3205" t="str">
            <v>88478</v>
          </cell>
          <cell r="B3205" t="str">
            <v>Contrapiso autonivelante, aplicado sobre laje em áreas menores que 10m², aderido, espessura 4cm. AF_06/2014</v>
          </cell>
          <cell r="C3205" t="str">
            <v>m²</v>
          </cell>
          <cell r="D3205">
            <v>23.91</v>
          </cell>
        </row>
        <row r="3206">
          <cell r="A3206" t="str">
            <v>88470</v>
          </cell>
          <cell r="B3206" t="str">
            <v>Contrapiso autonivelante, aplicado sobre laje em áreas menores que 10m², não aderido, espessura 3cm. AF_06/2014</v>
          </cell>
          <cell r="C3206" t="str">
            <v>m²</v>
          </cell>
          <cell r="D3206">
            <v>17.579999999999998</v>
          </cell>
        </row>
        <row r="3207">
          <cell r="A3207" t="str">
            <v>88471</v>
          </cell>
          <cell r="B3207" t="str">
            <v>Contrapiso autonivelante, aplicado sobre laje em áreas menores que 10m², não aderido, espessura 4cm. AF_06/2014</v>
          </cell>
          <cell r="C3207" t="str">
            <v>m²</v>
          </cell>
          <cell r="D3207">
            <v>21.71</v>
          </cell>
        </row>
        <row r="3208">
          <cell r="A3208" t="str">
            <v>88472</v>
          </cell>
          <cell r="B3208" t="str">
            <v>Contrapiso autonivelante, aplicado sobre laje em áreas menores que 10m², não aderido, espessura 5cm. AF_06/2014</v>
          </cell>
          <cell r="C3208" t="str">
            <v>m²</v>
          </cell>
          <cell r="D3208">
            <v>24.95</v>
          </cell>
        </row>
        <row r="3209">
          <cell r="A3209" t="str">
            <v>87759</v>
          </cell>
          <cell r="B3209" t="str">
            <v>Contrapiso em argamassa pronta, preparo manual, aplicado em áreas molhadas sobre impermeabilização, espessura 3cm, acabamento não reforçado. AF_06/2014</v>
          </cell>
          <cell r="C3209" t="str">
            <v>m²</v>
          </cell>
          <cell r="D3209">
            <v>92.08</v>
          </cell>
        </row>
        <row r="3210">
          <cell r="A3210" t="str">
            <v>87769</v>
          </cell>
          <cell r="B3210" t="str">
            <v>Contrapiso em argamassa pronta, preparo manual, aplicado em áreas molhadas sobre impermeabilização, espessura 4cm, acabamento não reforçado. AF_06/2014</v>
          </cell>
          <cell r="C3210" t="str">
            <v>m²</v>
          </cell>
          <cell r="D3210">
            <v>110.78</v>
          </cell>
        </row>
        <row r="3211">
          <cell r="A3211" t="str">
            <v>87739</v>
          </cell>
          <cell r="B3211" t="str">
            <v>Contrapiso em argamassa pronta, preparo manual, aplicado em áreas molhadas sobre laje, aderido, espessura 2cm, acabamento não reforçado. AF_06/2014</v>
          </cell>
          <cell r="C3211" t="str">
            <v>m²</v>
          </cell>
          <cell r="D3211">
            <v>72.22</v>
          </cell>
        </row>
        <row r="3212">
          <cell r="A3212" t="str">
            <v>87749</v>
          </cell>
          <cell r="B3212" t="str">
            <v>Contrapiso em argamassa pronta, preparo manual, aplicado em áreas molhadas sobre laje, aderido, espessura 3cm, acabamento não reforçado. AF_06/2014</v>
          </cell>
          <cell r="C3212" t="str">
            <v>m²</v>
          </cell>
          <cell r="D3212">
            <v>95.13</v>
          </cell>
        </row>
        <row r="3213">
          <cell r="A3213" t="str">
            <v>87624</v>
          </cell>
          <cell r="B3213" t="str">
            <v>Contrapiso em argamassa pronta, preparo manual, aplicado em áreas secas menores que 10m² sobre laje, aderido, espessura 2cm, acabamento não reforçado. AF_06/2014</v>
          </cell>
          <cell r="C3213" t="str">
            <v>m²</v>
          </cell>
          <cell r="D3213">
            <v>66.3</v>
          </cell>
        </row>
        <row r="3214">
          <cell r="A3214" t="str">
            <v>87634</v>
          </cell>
          <cell r="B3214" t="str">
            <v>Contrapiso em argamassa pronta, preparo manual, aplicado em áreas secas menores que 10m² sobre laje, aderido, espessura 3cm, acabamento não reforçado. AF_06/2014</v>
          </cell>
          <cell r="C3214" t="str">
            <v>m²</v>
          </cell>
          <cell r="D3214">
            <v>89.21</v>
          </cell>
        </row>
        <row r="3215">
          <cell r="A3215" t="str">
            <v>87644</v>
          </cell>
          <cell r="B3215" t="str">
            <v>Contrapiso em argamassa pronta, preparo manual, aplicado em áreas secas menores que 10m² sobre laje, aderido, espessura 4cm, acabamento não reforçado. AF_06/2014</v>
          </cell>
          <cell r="C3215" t="str">
            <v>m²</v>
          </cell>
          <cell r="D3215">
            <v>107.91</v>
          </cell>
        </row>
        <row r="3216">
          <cell r="A3216" t="str">
            <v>87684</v>
          </cell>
          <cell r="B3216" t="str">
            <v>Contrapiso em argamassa pronta, preparo manual, aplicado em áreas secas menores que 10m² sobre laje, não aderido, espessura 4cm, acabamento não reforçado. AF_06/2014</v>
          </cell>
          <cell r="C3216" t="str">
            <v>m²</v>
          </cell>
          <cell r="D3216">
            <v>102.63</v>
          </cell>
        </row>
        <row r="3217">
          <cell r="A3217" t="str">
            <v>87694</v>
          </cell>
          <cell r="B3217" t="str">
            <v>Contrapiso em argamassa pronta, preparo manual, aplicado em áreas secas menores que 10m² sobre laje, não aderido, espessura 5cm, acabamento não reforçado. AF_06/2014</v>
          </cell>
          <cell r="C3217" t="str">
            <v>m²</v>
          </cell>
          <cell r="D3217">
            <v>117.9</v>
          </cell>
        </row>
        <row r="3218">
          <cell r="A3218" t="str">
            <v>87704</v>
          </cell>
          <cell r="B3218" t="str">
            <v>Contrapiso em argamassa pronta, preparo manual, aplicado em áreas secas menores que 10m² sobre laje, não aderido, espessura 6cm, acabamento não reforçado. AF_06/2014</v>
          </cell>
          <cell r="C3218" t="str">
            <v>m²</v>
          </cell>
          <cell r="D3218">
            <v>128.16999999999999</v>
          </cell>
        </row>
        <row r="3219">
          <cell r="A3219" t="str">
            <v>87758</v>
          </cell>
          <cell r="B3219" t="str">
            <v>Contrapiso em argamassa pronta, preparo mecânico com misturador 300 kg, aplicado em áreas molhadas sobre impermeabilização, espessura 3cm, acabamento não reforçado. AF_06/2014</v>
          </cell>
          <cell r="C3219" t="str">
            <v>m²</v>
          </cell>
          <cell r="D3219">
            <v>86.28</v>
          </cell>
        </row>
        <row r="3220">
          <cell r="A3220" t="str">
            <v>87768</v>
          </cell>
          <cell r="B3220" t="str">
            <v>Contrapiso em argamassa pronta, preparo mecânico com misturador 300 kg, aplicado em áreas molhadas sobre impermeabilização, espessura 4cm, acabamento não reforçado. AF_06/2014</v>
          </cell>
          <cell r="C3220" t="str">
            <v>m²</v>
          </cell>
          <cell r="D3220">
            <v>103.64</v>
          </cell>
        </row>
        <row r="3221">
          <cell r="A3221" t="str">
            <v>87738</v>
          </cell>
          <cell r="B3221" t="str">
            <v>Contrapiso em argamassa pronta, preparo mecânico com misturador 300 kg, aplicado em áreas molhadas sobre laje, aderido, espessura 2cm, acabamento não reforçado. AF_06/2014</v>
          </cell>
          <cell r="C3221" t="str">
            <v>m²</v>
          </cell>
          <cell r="D3221">
            <v>68.040000000000006</v>
          </cell>
        </row>
        <row r="3222">
          <cell r="A3222" t="str">
            <v>87748</v>
          </cell>
          <cell r="B3222" t="str">
            <v>Contrapiso em argamassa pronta, preparo mecânico com misturador 300 kg, aplicado em áreas molhadas sobre laje, aderido, espessura 3cm, acabamento não reforçado. AF_06/2014</v>
          </cell>
          <cell r="C3222" t="str">
            <v>m²</v>
          </cell>
          <cell r="D3222">
            <v>89.33</v>
          </cell>
        </row>
        <row r="3223">
          <cell r="A3223" t="str">
            <v>87623</v>
          </cell>
          <cell r="B3223" t="str">
            <v>Contrapiso em argamassa pronta, preparo mecânico com misturador 300 kg, aplicado em áreas secas menores que 10m² sobre laje, aderido, espessura 2cm, acabamento não reforçado. AF_06/2014</v>
          </cell>
          <cell r="C3223" t="str">
            <v>m²</v>
          </cell>
          <cell r="D3223">
            <v>62.12</v>
          </cell>
        </row>
        <row r="3224">
          <cell r="A3224" t="str">
            <v>87633</v>
          </cell>
          <cell r="B3224" t="str">
            <v>Contrapiso em argamassa pronta, preparo mecânico com misturador 300 kg, aplicado em áreas secas menores que 10m² sobre laje, aderido, espessura 3cm, acabamento não reforçado. AF_06/2014</v>
          </cell>
          <cell r="C3224" t="str">
            <v>m²</v>
          </cell>
          <cell r="D3224">
            <v>83.41</v>
          </cell>
        </row>
        <row r="3225">
          <cell r="A3225" t="str">
            <v>87643</v>
          </cell>
          <cell r="B3225" t="str">
            <v>Contrapiso em argamassa pronta, preparo mecânico com misturador 300 kg, aplicado em áreas secas menores que 10m² sobre laje, aderido, espessura 4cm, acabamento não reforçado. AF_06/2014</v>
          </cell>
          <cell r="C3225" t="str">
            <v>m²</v>
          </cell>
          <cell r="D3225">
            <v>100.77</v>
          </cell>
        </row>
        <row r="3226">
          <cell r="A3226" t="str">
            <v>87683</v>
          </cell>
          <cell r="B3226" t="str">
            <v>Contrapiso em argamassa pronta, preparo mecânico com misturador 300 kg, aplicado em áreas secas menores que 10m² sobre laje, não aderido, espessura 4cm, acabamento não reforçado. AF_06/2014</v>
          </cell>
          <cell r="C3226" t="str">
            <v>m²</v>
          </cell>
          <cell r="D3226">
            <v>95.5</v>
          </cell>
        </row>
        <row r="3227">
          <cell r="A3227" t="str">
            <v>87693</v>
          </cell>
          <cell r="B3227" t="str">
            <v>Contrapiso em argamassa pronta, preparo mecânico com misturador 300 kg, aplicado em áreas secas menores que 10m² sobre laje, não aderido, espessura 5cm, acabamento não reforçado. AF_06/2014</v>
          </cell>
          <cell r="C3227" t="str">
            <v>m²</v>
          </cell>
          <cell r="D3227">
            <v>109.72</v>
          </cell>
        </row>
        <row r="3228">
          <cell r="A3228" t="str">
            <v>87703</v>
          </cell>
          <cell r="B3228" t="str">
            <v>Contrapiso em argamassa pronta, preparo mecânico com misturador 300 kg, aplicado em áreas secas menores que 10m² sobre laje, não aderido, espessura 6cm, acabamento não reforçado. AF_06/2014</v>
          </cell>
          <cell r="C3228" t="str">
            <v>m²</v>
          </cell>
          <cell r="D3228">
            <v>119.27</v>
          </cell>
        </row>
        <row r="3229">
          <cell r="A3229" t="str">
            <v>89407</v>
          </cell>
          <cell r="B3229" t="str">
            <v>Curva 45 graus, PVC, soldável, DN  20mm, instalado em ramal de distribuição de água - fornecimento e instalação. AF_12/2014</v>
          </cell>
          <cell r="C3229" t="str">
            <v>un</v>
          </cell>
          <cell r="D3229">
            <v>3.73</v>
          </cell>
        </row>
        <row r="3230">
          <cell r="A3230" t="str">
            <v>89361</v>
          </cell>
          <cell r="B3230" t="str">
            <v>Curva 45 graus, PVC, soldável, DN  20mm, instalado em ramal ou sub-ramal de água – fornecimento e instalação . AF_12/2014_p</v>
          </cell>
          <cell r="C3230" t="str">
            <v>un</v>
          </cell>
          <cell r="D3230">
            <v>5.07</v>
          </cell>
        </row>
        <row r="3231">
          <cell r="A3231" t="str">
            <v>89490</v>
          </cell>
          <cell r="B3231" t="str">
            <v>Curva 45 graus, PVC, soldável, DN  25mm, instalado em prumada de água – fornecimento e instalação. AF_12/2014_p</v>
          </cell>
          <cell r="C3231" t="str">
            <v>un</v>
          </cell>
          <cell r="D3231">
            <v>3.68</v>
          </cell>
        </row>
        <row r="3232">
          <cell r="A3232" t="str">
            <v>89411</v>
          </cell>
          <cell r="B3232" t="str">
            <v>Curva 45 graus, PVC, soldável, DN  25mm, instalado em ramal de distribuição de água fornecimento e instalação. AF_12/2014_p</v>
          </cell>
          <cell r="C3232" t="str">
            <v>un</v>
          </cell>
          <cell r="D3232">
            <v>4.46</v>
          </cell>
        </row>
        <row r="3233">
          <cell r="A3233" t="str">
            <v>89365</v>
          </cell>
          <cell r="B3233" t="str">
            <v>Curva 45 graus, PVC, soldável, DN  25mm, instalado em ramal ou sub-ramal de água – fornecimento e instalação . AF_12/2014_p</v>
          </cell>
          <cell r="C3233" t="str">
            <v>un</v>
          </cell>
          <cell r="D3233">
            <v>6</v>
          </cell>
        </row>
        <row r="3234">
          <cell r="A3234" t="str">
            <v>89496</v>
          </cell>
          <cell r="B3234" t="str">
            <v>Curva 45 graus, PVC, soldável, DN  32mm, instalado em prumada de água fornecimento e instalação. AF_12/2014_p</v>
          </cell>
          <cell r="C3234" t="str">
            <v>un</v>
          </cell>
          <cell r="D3234">
            <v>5.19</v>
          </cell>
        </row>
        <row r="3235">
          <cell r="A3235" t="str">
            <v>89416</v>
          </cell>
          <cell r="B3235" t="str">
            <v>Curva 45 graus, PVC, soldável, DN  32mm, instalado em ramal de distribuição de água - fornecimento e instalação. AF_12/2014_p</v>
          </cell>
          <cell r="C3235" t="str">
            <v>un</v>
          </cell>
          <cell r="D3235">
            <v>6.07</v>
          </cell>
        </row>
        <row r="3236">
          <cell r="A3236" t="str">
            <v>89370</v>
          </cell>
          <cell r="B3236" t="str">
            <v>Curva 45 graus, PVC, soldável, DN  32mm, instalado em ramal ou sub-ramal de água – fornecimento e instalação . AF_12/2014_p</v>
          </cell>
          <cell r="C3236" t="str">
            <v>un</v>
          </cell>
          <cell r="D3236">
            <v>7.92</v>
          </cell>
        </row>
        <row r="3237">
          <cell r="A3237" t="str">
            <v>89500</v>
          </cell>
          <cell r="B3237" t="str">
            <v>Curva 45 graus, PVC, soldável, DN  40mm, instalado em prumada de água – fornecimento e instalação. AF_12/2014_p</v>
          </cell>
          <cell r="C3237" t="str">
            <v>un</v>
          </cell>
          <cell r="D3237">
            <v>6.51</v>
          </cell>
        </row>
        <row r="3238">
          <cell r="A3238" t="str">
            <v>89504</v>
          </cell>
          <cell r="B3238" t="str">
            <v>Curva 45 graus, PVC, soldável, DN  50mm, instalado em prumada de água – fornecimento e instalação. AF_12/2014_p</v>
          </cell>
          <cell r="C3238" t="str">
            <v>un</v>
          </cell>
          <cell r="D3238">
            <v>11.07</v>
          </cell>
        </row>
        <row r="3239">
          <cell r="A3239" t="str">
            <v>89510</v>
          </cell>
          <cell r="B3239" t="str">
            <v>Curva 45 graus, PVC, soldável, DN  60mm, instalado em prumada de água – fornecimento e instalação. AF_12/2014_p</v>
          </cell>
          <cell r="C3239" t="str">
            <v>un</v>
          </cell>
          <cell r="D3239">
            <v>16.86</v>
          </cell>
        </row>
        <row r="3240">
          <cell r="A3240" t="str">
            <v>89519</v>
          </cell>
          <cell r="B3240" t="str">
            <v>Curva 45 graus, PVC, soldável, DN  75mm, instalado em prumada de água – fornecimento e instalação. AF_12/2014_p</v>
          </cell>
          <cell r="C3240" t="str">
            <v>un</v>
          </cell>
          <cell r="D3240">
            <v>30.95</v>
          </cell>
        </row>
        <row r="3241">
          <cell r="A3241" t="str">
            <v>89527</v>
          </cell>
          <cell r="B3241" t="str">
            <v>Curva 45 graus, PVC, soldável, DN  85mm, instalado em prumada de água – fornecimento e instalação. AF_12/2014_p</v>
          </cell>
          <cell r="C3241" t="str">
            <v>un</v>
          </cell>
          <cell r="D3241">
            <v>36.57</v>
          </cell>
        </row>
        <row r="3242">
          <cell r="A3242" t="str">
            <v>89406</v>
          </cell>
          <cell r="B3242" t="str">
            <v>Curva 90 graus, PVC, soldável, DN  20mm, instalado em ramal de distribuição de água fornecimento e instalação. AF_12/2014_p</v>
          </cell>
          <cell r="C3242" t="str">
            <v>un</v>
          </cell>
          <cell r="D3242">
            <v>3.8</v>
          </cell>
        </row>
        <row r="3243">
          <cell r="A3243" t="str">
            <v>89360</v>
          </cell>
          <cell r="B3243" t="str">
            <v>Curva 90 graus, PVC, soldável, DN  20mm, instalado em ramal ou sub-ramal de água – fornecimento e instalação . AF_12/2014_p</v>
          </cell>
          <cell r="C3243" t="str">
            <v>un</v>
          </cell>
          <cell r="D3243">
            <v>5.14</v>
          </cell>
        </row>
        <row r="3244">
          <cell r="A3244" t="str">
            <v>89489</v>
          </cell>
          <cell r="B3244" t="str">
            <v>Curva 90 graus, PVC, soldável, DN  25mm, instalado em prumada de água – fornecimento e instalação. AF_12/2014_p</v>
          </cell>
          <cell r="C3244" t="str">
            <v>un</v>
          </cell>
          <cell r="D3244">
            <v>4.08</v>
          </cell>
        </row>
        <row r="3245">
          <cell r="A3245" t="str">
            <v>89410</v>
          </cell>
          <cell r="B3245" t="str">
            <v>Curva 90 graus, PVC, soldável, DN  25mm, instalado em ramal de distribuição de água fornecimento e instalação. AF_12/2014_p</v>
          </cell>
          <cell r="C3245" t="str">
            <v>un</v>
          </cell>
          <cell r="D3245">
            <v>4.8600000000000003</v>
          </cell>
        </row>
        <row r="3246">
          <cell r="A3246" t="str">
            <v>89364</v>
          </cell>
          <cell r="B3246" t="str">
            <v>Curva 90 graus, PVC, soldável, DN  25mm, instalado em ramal ou sub-ramal de água – fornecimento e instalação . AF_12/2014_p</v>
          </cell>
          <cell r="C3246" t="str">
            <v>un</v>
          </cell>
          <cell r="D3246">
            <v>6.4</v>
          </cell>
        </row>
        <row r="3247">
          <cell r="A3247" t="str">
            <v>89494</v>
          </cell>
          <cell r="B3247" t="str">
            <v>Curva 90 graus, PVC, soldável, DN  32mm, instalado em prumada de água – fornecimento e instalação. AF_12/2014_p</v>
          </cell>
          <cell r="C3247" t="str">
            <v>un</v>
          </cell>
          <cell r="D3247">
            <v>6.65</v>
          </cell>
        </row>
        <row r="3248">
          <cell r="A3248" t="str">
            <v>89415</v>
          </cell>
          <cell r="B3248" t="str">
            <v>Curva 90 graus, PVC, soldável, DN  32mm, instalado em ramal de distribuição de água fornecimento e instalação. AF_12/2014_p</v>
          </cell>
          <cell r="C3248" t="str">
            <v>un</v>
          </cell>
          <cell r="D3248">
            <v>7.53</v>
          </cell>
        </row>
        <row r="3249">
          <cell r="A3249" t="str">
            <v>89369</v>
          </cell>
          <cell r="B3249" t="str">
            <v>Curva 90 graus, PVC, soldável, DN  32mm, instalado em ramal ou sub-ramal de água – fornecimento e instalação . AF_12/2014_p</v>
          </cell>
          <cell r="C3249" t="str">
            <v>un</v>
          </cell>
          <cell r="D3249">
            <v>9.3800000000000008</v>
          </cell>
        </row>
        <row r="3250">
          <cell r="A3250" t="str">
            <v>89499</v>
          </cell>
          <cell r="B3250" t="str">
            <v>Curva 90 graus, PVC, soldável, DN  40mm, instalado em prumada de água – fornecimento e instalação. AF_12/2014_p</v>
          </cell>
          <cell r="C3250" t="str">
            <v>un</v>
          </cell>
          <cell r="D3250">
            <v>10.6</v>
          </cell>
        </row>
        <row r="3251">
          <cell r="A3251" t="str">
            <v>89503</v>
          </cell>
          <cell r="B3251" t="str">
            <v>Curva 90 graus, PVC, soldável, DN  50mm, instalado em prumada de água – fornecimento e instalação. AF_12/2014_p</v>
          </cell>
          <cell r="C3251" t="str">
            <v>un</v>
          </cell>
          <cell r="D3251">
            <v>12.34</v>
          </cell>
        </row>
        <row r="3252">
          <cell r="A3252" t="str">
            <v>89507</v>
          </cell>
          <cell r="B3252" t="str">
            <v>Curva 90 graus, PVC, soldável, DN  60mm, instalado em prumada de água – fornecimento e instalação. AF_12/2014_p</v>
          </cell>
          <cell r="C3252" t="str">
            <v>un</v>
          </cell>
          <cell r="D3252">
            <v>24.04</v>
          </cell>
        </row>
        <row r="3253">
          <cell r="A3253" t="str">
            <v>89517</v>
          </cell>
          <cell r="B3253" t="str">
            <v>Curva 90 graus, PVC, soldável, DN  75mm, instalado em prumada de água – fornecimento e instalação. AF_12/2014_p</v>
          </cell>
          <cell r="C3253" t="str">
            <v>un</v>
          </cell>
          <cell r="D3253">
            <v>39.82</v>
          </cell>
        </row>
        <row r="3254">
          <cell r="A3254" t="str">
            <v>89525</v>
          </cell>
          <cell r="B3254" t="str">
            <v>Curva 90 graus, PVC, soldável, DN  85mm, instalado em prumada de água – fornecimento e instalação. AF_12/2014_p</v>
          </cell>
          <cell r="C3254" t="str">
            <v>un</v>
          </cell>
          <cell r="D3254">
            <v>47.36</v>
          </cell>
        </row>
        <row r="3255">
          <cell r="A3255" t="str">
            <v>89811</v>
          </cell>
          <cell r="B3255" t="str">
            <v>Curva curta 90 graus, PVC, série normal, esgoto predial, DN  100 mm, junta elástica, fornecido e instalado em prumada de esgoto sanitário ou ventilação. AF_12/2014</v>
          </cell>
          <cell r="C3255" t="str">
            <v>un</v>
          </cell>
          <cell r="D3255">
            <v>19.34</v>
          </cell>
        </row>
        <row r="3256">
          <cell r="A3256" t="str">
            <v>89748</v>
          </cell>
          <cell r="B3256" t="str">
            <v>Curva curta 90 graus, PVC, série normal, esgoto predial, DN  100 mm, junta elástica, fornecido e instalado em ramal de descarga ou ramal de esgoto sanitário. AF_12/2014</v>
          </cell>
          <cell r="C3256" t="str">
            <v>un</v>
          </cell>
          <cell r="D3256">
            <v>22.66</v>
          </cell>
        </row>
        <row r="3257">
          <cell r="A3257" t="str">
            <v>89852</v>
          </cell>
          <cell r="B3257" t="str">
            <v>Curva curta 90 graus, PVC, série normal, esgoto predial, DN  100 mm, junta elástica, fornecido e instalado em subcoletor aéreo de esgoto sanitário. AF_12/2014</v>
          </cell>
          <cell r="C3257" t="str">
            <v>un</v>
          </cell>
          <cell r="D3257">
            <v>22.4</v>
          </cell>
        </row>
        <row r="3258">
          <cell r="A3258" t="str">
            <v>89728</v>
          </cell>
          <cell r="B3258" t="str">
            <v>Curva curta 90 graus, PVC, série normal, esgoto predial, DN  40 mm, junta soldável, fornecido e instalado em ramal de descarga ou ramal de esgoto sanitário. AF_12/2014_p</v>
          </cell>
          <cell r="C3258" t="str">
            <v>un</v>
          </cell>
          <cell r="D3258">
            <v>6.27</v>
          </cell>
        </row>
        <row r="3259">
          <cell r="A3259" t="str">
            <v>89803</v>
          </cell>
          <cell r="B3259" t="str">
            <v>Curva curta 90 graus, PVC, série normal, esgoto predial, DN  50 mm, junta elástica, fornecido e instalado em prumada de esgoto sanitário ou ventilação. AF_12/2014</v>
          </cell>
          <cell r="C3259" t="str">
            <v>un</v>
          </cell>
          <cell r="D3259">
            <v>8.7899999999999991</v>
          </cell>
        </row>
        <row r="3260">
          <cell r="A3260" t="str">
            <v>89733</v>
          </cell>
          <cell r="B3260" t="str">
            <v>Curva curta 90 graus, PVC, série normal, esgoto predial, DN  50 mm, junta elástica, fornecido e instalado em ramal de descarga ou ramal de esgoto sanitário. AF_12/2014</v>
          </cell>
          <cell r="C3260" t="str">
            <v>un</v>
          </cell>
          <cell r="D3260">
            <v>11.08</v>
          </cell>
        </row>
        <row r="3261">
          <cell r="A3261" t="str">
            <v>89807</v>
          </cell>
          <cell r="B3261" t="str">
            <v>Curva curta 90 graus, PVC, série normal, esgoto predial, DN  75 mm, junta elástica, fornecido e instalado em prumada de esgoto sanitário ou ventilação. AF_12/2014</v>
          </cell>
          <cell r="C3261" t="str">
            <v>un</v>
          </cell>
          <cell r="D3261">
            <v>16.940000000000001</v>
          </cell>
        </row>
        <row r="3262">
          <cell r="A3262" t="str">
            <v>89742</v>
          </cell>
          <cell r="B3262" t="str">
            <v>Curva curta 90 graus, PVC, série normal, esgoto predial, DN  75 mm, junta elástica, fornecido e instalado em ramal de descarga ou ramal de esgoto sanitário. AF_12/2014</v>
          </cell>
          <cell r="C3262" t="str">
            <v>un</v>
          </cell>
          <cell r="D3262">
            <v>19.739999999999998</v>
          </cell>
        </row>
        <row r="3263">
          <cell r="A3263" t="str">
            <v>89812</v>
          </cell>
          <cell r="B3263" t="str">
            <v>Curva longa 90 graus, PVC, série normal, esgoto predial, DN  100 mm, junta elástica, fornecido e instalado em prumada de esgoto sanitário ou ventilação. AF_12/2014</v>
          </cell>
          <cell r="C3263" t="str">
            <v>un</v>
          </cell>
          <cell r="D3263">
            <v>37.26</v>
          </cell>
        </row>
        <row r="3264">
          <cell r="A3264" t="str">
            <v>89750</v>
          </cell>
          <cell r="B3264" t="str">
            <v>Curva longa 90 graus, PVC, série normal, esgoto predial, DN  100 mm, junta elástica, fornecido e instalado em ramal de descarga ou ramal de esgoto sanitário. AF_12/2014</v>
          </cell>
          <cell r="C3264" t="str">
            <v>un</v>
          </cell>
          <cell r="D3264">
            <v>40.57</v>
          </cell>
        </row>
        <row r="3265">
          <cell r="A3265" t="str">
            <v>89853</v>
          </cell>
          <cell r="B3265" t="str">
            <v>Curva longa 90 graus, PVC, série normal, esgoto predial, DN  100 mm, junta elástica, fornecido e instalado em subcoletor aéreo de esgoto sanitário. AF_12/2014</v>
          </cell>
          <cell r="C3265" t="str">
            <v>un</v>
          </cell>
          <cell r="D3265">
            <v>40.32</v>
          </cell>
        </row>
        <row r="3266">
          <cell r="A3266" t="str">
            <v>89730</v>
          </cell>
          <cell r="B3266" t="str">
            <v>Curva longa 90 graus, PVC, série normal, esgoto predial, DN  40 mm, junta soldável, fornecido e instalado em ramal de descarga ou ramal de esgoto sanitário. AF_12/2014_p</v>
          </cell>
          <cell r="C3266" t="str">
            <v>un</v>
          </cell>
          <cell r="D3266">
            <v>6.36</v>
          </cell>
        </row>
        <row r="3267">
          <cell r="A3267" t="str">
            <v>89804</v>
          </cell>
          <cell r="B3267" t="str">
            <v>Curva longa 90 graus, PVC, série normal, esgoto predial, DN  50 mm, junta elástica, fornecido e instalado em prumada de esgoto sanitário ou ventilação. AF_12/2014</v>
          </cell>
          <cell r="C3267" t="str">
            <v>un</v>
          </cell>
          <cell r="D3267">
            <v>8.69</v>
          </cell>
        </row>
        <row r="3268">
          <cell r="A3268" t="str">
            <v>89735</v>
          </cell>
          <cell r="B3268" t="str">
            <v>Curva longa 90 graus, PVC, série normal, esgoto predial, DN  50 mm, junta elástica, fornecido e instalado em ramal de descarga ou ramal de esgoto sanitário. AF_12/2014</v>
          </cell>
          <cell r="C3268" t="str">
            <v>un</v>
          </cell>
          <cell r="D3268">
            <v>10.99</v>
          </cell>
        </row>
        <row r="3269">
          <cell r="A3269" t="str">
            <v>89808</v>
          </cell>
          <cell r="B3269" t="str">
            <v>Curva longa 90 graus, PVC, série normal, esgoto predial, DN  75 mm, junta elástica, fornecido e instalado em prumada de esgoto sanitário ou ventilação. AF_12/2014</v>
          </cell>
          <cell r="C3269" t="str">
            <v>un</v>
          </cell>
          <cell r="D3269">
            <v>23.77</v>
          </cell>
        </row>
        <row r="3270">
          <cell r="A3270" t="str">
            <v>89743</v>
          </cell>
          <cell r="B3270" t="str">
            <v>Curva longa 90 graus, PVC, série normal, esgoto predial, DN  75 mm, junta elástica, fornecido e instalado em ramal de descarga ou ramal de esgoto sanitário. AF_12/2014</v>
          </cell>
          <cell r="C3270" t="str">
            <v>un</v>
          </cell>
          <cell r="D3270">
            <v>26.57</v>
          </cell>
        </row>
        <row r="3271">
          <cell r="A3271" t="str">
            <v>89263</v>
          </cell>
          <cell r="B3271" t="str">
            <v>Demolicao de estrutura metalica sem remocao</v>
          </cell>
          <cell r="C3271" t="str">
            <v>m²</v>
          </cell>
          <cell r="D3271">
            <v>21.52</v>
          </cell>
        </row>
        <row r="3272">
          <cell r="A3272" t="str">
            <v>89898</v>
          </cell>
          <cell r="B3272" t="str">
            <v>Escavação vertical a céu aberto, incluindo carga, descarga e transporte, em solo de 1ª categoria com escavadeira hidráulica (caçamba: 0,8 m³ / 111 hp), frota de 10 caminhões basculantes de 14 m³, DMT de 10 km e velocidade média 22 km/h. AF_12/2013</v>
          </cell>
          <cell r="C3272" t="str">
            <v>m³</v>
          </cell>
          <cell r="D3272">
            <v>22.42</v>
          </cell>
        </row>
        <row r="3273">
          <cell r="A3273" t="str">
            <v>89918</v>
          </cell>
          <cell r="B3273" t="str">
            <v>Escavação vertical a céu aberto, incluindo carga, descarga e transporte, em solo de 1ª categoria com escavadeira hidráulica (caçamba: 0,8 m³ / 111 hp), frota de 11 caminhões basculantes de 18 m³, DMT de 15 km e velocidade média 24 km/h. AF_12/2013</v>
          </cell>
          <cell r="C3273" t="str">
            <v>m³</v>
          </cell>
          <cell r="D3273">
            <v>24.87</v>
          </cell>
        </row>
        <row r="3274">
          <cell r="A3274" t="str">
            <v>89900</v>
          </cell>
          <cell r="B3274" t="str">
            <v>Escavação vertical a céu aberto, incluindo carga, descarga e transporte, em solo de 1ª categoria com escavadeira hidráulica (caçamba: 0,8 m³ / 111 hp), frota de 13 caminhões basculantes de 14 m³, DMT de 15 km e velocidade média 24 km/h. AF_12/2013</v>
          </cell>
          <cell r="C3274" t="str">
            <v>m³</v>
          </cell>
          <cell r="D3274">
            <v>28.3</v>
          </cell>
        </row>
        <row r="3275">
          <cell r="A3275" t="str">
            <v>89920</v>
          </cell>
          <cell r="B3275" t="str">
            <v>Escavação vertical a céu aberto, incluindo carga, descarga e transporte, em solo de 1ª categoria com escavadeira hidráulica (caçamba: 0,8 m³ / 111 hp), frota de 13 caminhões basculantes de 18 m³, DMT de 20 km e velocidade média 24 km/h. AF_12/2013</v>
          </cell>
          <cell r="C3275" t="str">
            <v>m³</v>
          </cell>
          <cell r="D3275">
            <v>30.43</v>
          </cell>
        </row>
        <row r="3276">
          <cell r="A3276" t="str">
            <v>89902</v>
          </cell>
          <cell r="B3276" t="str">
            <v>Escavação vertical a céu aberto, incluindo carga, descarga e transporte, em solo de 1ª categoria com escavadeira hidráulica (caçamba: 0,8 m³ / 111 hp), frota de 16 caminhões basculantes de 14 m³, DMT de 20 km e velocidade média 24 km/h. AF_12/2013</v>
          </cell>
          <cell r="C3276" t="str">
            <v>m³</v>
          </cell>
          <cell r="D3276">
            <v>35.1</v>
          </cell>
        </row>
        <row r="3277">
          <cell r="A3277" t="str">
            <v>89903</v>
          </cell>
          <cell r="B3277" t="str">
            <v>Escavação vertical a céu aberto, incluindo carga, descarga e transporte, em solo de 1ª categoria com escavadeira hidráulica (caçamba: 0,8 m³ / 111 hp), frota de 2 caminhões basculantes de 18 m³, DMT de 0,2 km e velocidade média 4 km/h. AF_12/2013</v>
          </cell>
          <cell r="C3277" t="str">
            <v>m³</v>
          </cell>
          <cell r="D3277">
            <v>6</v>
          </cell>
        </row>
        <row r="3278">
          <cell r="A3278" t="str">
            <v>89904</v>
          </cell>
          <cell r="B3278" t="str">
            <v>Escavação vertical a céu aberto, incluindo carga, descarga e transporte, em solo de 1ª categoria com escavadeira hidráulica (caçamba: 0,8 m³ / 111 hp), frota de 2 caminhões basculantes de 18 m³, DMT de 0,3 km e velocidade média 5,9 km/h. AF_12/2013</v>
          </cell>
          <cell r="C3278" t="str">
            <v>m³</v>
          </cell>
          <cell r="D3278">
            <v>6.03</v>
          </cell>
        </row>
        <row r="3279">
          <cell r="A3279" t="str">
            <v>89905</v>
          </cell>
          <cell r="B3279" t="str">
            <v>Escavação vertical a céu aberto, incluindo carga, descarga e transporte, em solo de 1ª categoria com escavadeira hidráulica (caçamba: 0,8 m³ / 111 hp), frota de 2 caminhões basculantes de 18 m³, DMT de 0,6 km e velocidade média 10 km/h. AF_12/2013</v>
          </cell>
          <cell r="C3279" t="str">
            <v>m³</v>
          </cell>
          <cell r="D3279">
            <v>6.21</v>
          </cell>
        </row>
        <row r="3280">
          <cell r="A3280" t="str">
            <v>89906</v>
          </cell>
          <cell r="B3280" t="str">
            <v>Escavação vertical a céu aberto, incluindo carga, descarga e transporte, em solo de 1ª categoria com escavadeira hidráulica (caçamba: 0,8 m³ / 111 hp), frota de 2 caminhões basculantes de 18 m³, DMT de 0,8 km e velocidade média 14 km/h. AF_12/2013</v>
          </cell>
          <cell r="C3280" t="str">
            <v>m³</v>
          </cell>
          <cell r="D3280">
            <v>6.15</v>
          </cell>
        </row>
        <row r="3281">
          <cell r="A3281" t="str">
            <v>89885</v>
          </cell>
          <cell r="B3281" t="str">
            <v>Escavação vertical a céu aberto, incluindo carga, descarga e transporte, em solo de 1ª categoria com escavadeira hidráulica (caçamba: 0,8 m³ / 111 hp), frota de 3 caminhões basculantes de 14 m³, DMT de 0,2 km e velocidade média 4 km/h. AF_12/2013</v>
          </cell>
          <cell r="C3281" t="str">
            <v>m³</v>
          </cell>
          <cell r="D3281">
            <v>6.87</v>
          </cell>
        </row>
        <row r="3282">
          <cell r="A3282" t="str">
            <v>89886</v>
          </cell>
          <cell r="B3282" t="str">
            <v>Escavação vertical a céu aberto, incluindo carga, descarga e transporte, em solo de 1ª categoria com escavadeira hidráulica (caçamba: 0,8 m³ / 111 hp), frota de 3 caminhões basculantes de 14 m³, DMT de 0,3 km e velocidade média 5,9 km/h. AF_12/2013</v>
          </cell>
          <cell r="C3282" t="str">
            <v>m³</v>
          </cell>
          <cell r="D3282">
            <v>6.9</v>
          </cell>
        </row>
        <row r="3283">
          <cell r="A3283" t="str">
            <v>89887</v>
          </cell>
          <cell r="B3283" t="str">
            <v>Escavação vertical a céu aberto, incluindo carga, descarga e transporte, em solo de 1ª categoria com escavadeira hidráulica (caçamba: 0,8 m³ / 111 hp), frota de 3 caminhões basculantes de 14 m³, DMT de 0,6 km e velocidade média 10 km/h. AF_12/2013</v>
          </cell>
          <cell r="C3283" t="str">
            <v>m³</v>
          </cell>
          <cell r="D3283">
            <v>7.11</v>
          </cell>
        </row>
        <row r="3284">
          <cell r="A3284" t="str">
            <v>89888</v>
          </cell>
          <cell r="B3284" t="str">
            <v>Escavação vertical a céu aberto, incluindo carga, descarga e transporte, em solo de 1ª categoria com escavadeira hidráulica (caçamba: 0,8 m³ / 111 hp), frota de 3 caminhões basculantes de 14 m³, DMT de 0,8 km e velocidade média 14 km/h. AF_12/2013</v>
          </cell>
          <cell r="C3284" t="str">
            <v>m³</v>
          </cell>
          <cell r="D3284">
            <v>7.05</v>
          </cell>
        </row>
        <row r="3285">
          <cell r="A3285" t="str">
            <v>89889</v>
          </cell>
          <cell r="B3285" t="str">
            <v>Escavação vertical a céu aberto, incluindo carga, descarga e transporte, em solo de 1ª categoria com escavadeira hidráulica (caçamba: 0,8 m³ / 111 hp), frota de 3 caminhões basculantes de 14 m³, DMT de 1 km e velocidade média 15 km/h. AF_12/2013</v>
          </cell>
          <cell r="C3285" t="str">
            <v>m³</v>
          </cell>
          <cell r="D3285">
            <v>7.27</v>
          </cell>
        </row>
        <row r="3286">
          <cell r="A3286" t="str">
            <v>89907</v>
          </cell>
          <cell r="B3286" t="str">
            <v>Escavação vertical a céu aberto, incluindo carga, descarga e transporte, em solo de 1ª categoria com escavadeira hidráulica (caçamba: 0,8 m³ / 111 hp), frota de 3 caminhões basculantes de 18 m³, DMT de 1 km e velocidade média 15 km/h. AF_12/2013</v>
          </cell>
          <cell r="C3286" t="str">
            <v>m³</v>
          </cell>
          <cell r="D3286">
            <v>6.96</v>
          </cell>
        </row>
        <row r="3287">
          <cell r="A3287" t="str">
            <v>89910</v>
          </cell>
          <cell r="B3287" t="str">
            <v>Escavação vertical a céu aberto, incluindo carga, descarga e transporte, em solo de 1ª categoria com escavadeira hidráulica (caçamba: 0,8 m³ / 111 hp), frota de 3 caminhões basculantes de 18 m³, DMT de 2 km e velocidade média 35 km/h. AF_12/2013</v>
          </cell>
          <cell r="C3287" t="str">
            <v>m³</v>
          </cell>
          <cell r="D3287">
            <v>8.2100000000000009</v>
          </cell>
        </row>
        <row r="3288">
          <cell r="A3288" t="str">
            <v>89890</v>
          </cell>
          <cell r="B3288" t="str">
            <v>Escavação vertical a céu aberto, incluindo carga, descarga e transporte, em solo de 1ª categoria com escavadeira hidráulica (caçamba: 0,8 m³ / 111 hp), frota de 4 caminhões basculantes de 14 m³, DMT de 1,5 km e velocidade média 18 km/h. AF_12/2013</v>
          </cell>
          <cell r="C3288" t="str">
            <v>m³</v>
          </cell>
          <cell r="D3288">
            <v>9.91</v>
          </cell>
        </row>
        <row r="3289">
          <cell r="A3289" t="str">
            <v>89891</v>
          </cell>
          <cell r="B3289" t="str">
            <v>Escavação vertical a céu aberto, incluindo carga, descarga e transporte, em solo de 1ª categoria com escavadeira hidráulica (caçamba: 0,8 m³ / 111 hp), frota de 4 caminhões basculantes de 14 m³, DMT de 2 km e velocidade média 22 km/h. AF_12/2013</v>
          </cell>
          <cell r="C3289" t="str">
            <v>m³</v>
          </cell>
          <cell r="D3289">
            <v>10.1</v>
          </cell>
        </row>
        <row r="3290">
          <cell r="A3290" t="str">
            <v>89892</v>
          </cell>
          <cell r="B3290" t="str">
            <v>Escavação vertical a céu aberto, incluindo carga, descarga e transporte, em solo de 1ª categoria com escavadeira hidráulica (caçamba: 0,8 m³ / 111 hp), frota de 4 caminhões basculantes de 14 m³, DMT de 2 km e velocidade média 35 km/h. AF_12/2013</v>
          </cell>
          <cell r="C3290" t="str">
            <v>m³</v>
          </cell>
          <cell r="D3290">
            <v>9.2899999999999991</v>
          </cell>
        </row>
        <row r="3291">
          <cell r="A3291" t="str">
            <v>89908</v>
          </cell>
          <cell r="B3291" t="str">
            <v>Escavação vertical a céu aberto, incluindo carga, descarga e transporte, em solo de 1ª categoria com escavadeira hidráulica (caçamba: 0,8 m³ / 111 hp), frota de 4 caminhões basculantes de 18 m³, DMT de 1,5 km e velocidade média 18 km/h. AF_12/2013</v>
          </cell>
          <cell r="C3291" t="str">
            <v>m³</v>
          </cell>
          <cell r="D3291">
            <v>9.35</v>
          </cell>
        </row>
        <row r="3292">
          <cell r="A3292" t="str">
            <v>89909</v>
          </cell>
          <cell r="B3292" t="str">
            <v>Escavação vertical a céu aberto, incluindo carga, descarga e transporte, em solo de 1ª categoria com escavadeira hidráulica (caçamba: 0,8 m³ / 111 hp), frota de 4 caminhões basculantes de 18 m³, DMT de 2 km e velocidade média 22 km/h. AF_12/2013</v>
          </cell>
          <cell r="C3292" t="str">
            <v>m³</v>
          </cell>
          <cell r="D3292">
            <v>9.51</v>
          </cell>
        </row>
        <row r="3293">
          <cell r="A3293" t="str">
            <v>89893</v>
          </cell>
          <cell r="B3293" t="str">
            <v>Escavação vertical a céu aberto, incluindo carga, descarga e transporte, em solo de 1ª categoria com escavadeira hidráulica (caçamba: 0,8 m³ / 111 hp), frota de 5 caminhões basculantes de 14 m³, DMT de 3 km e velocidade média 20 km/h. AF_12/2013</v>
          </cell>
          <cell r="C3293" t="str">
            <v>m³</v>
          </cell>
          <cell r="D3293">
            <v>12.11</v>
          </cell>
        </row>
        <row r="3294">
          <cell r="A3294" t="str">
            <v>89911</v>
          </cell>
          <cell r="B3294" t="str">
            <v>Escavação vertical a céu aberto, incluindo carga, descarga e transporte, em solo de 1ª categoria com escavadeira hidráulica (caçamba: 0,8 m³ / 111 hp), frota de 5 caminhões basculantes de 18 m³, DMT de 3 km e velocidade média 20 km/h. AF_12/2013</v>
          </cell>
          <cell r="C3294" t="str">
            <v>m³</v>
          </cell>
          <cell r="D3294">
            <v>11.33</v>
          </cell>
        </row>
        <row r="3295">
          <cell r="A3295" t="str">
            <v>89912</v>
          </cell>
          <cell r="B3295" t="str">
            <v>Escavação vertical a céu aberto, incluindo carga, descarga e transporte, em solo de 1ª categoria com escavadeira hidráulica (caçamba: 0,8 m³ / 111 hp), frota de 5 caminhões basculantes de 18 m³, DMT de 4 km e velocidade média 22 km/h. AF_12/2013</v>
          </cell>
          <cell r="C3295" t="str">
            <v>m³</v>
          </cell>
          <cell r="D3295">
            <v>12.02</v>
          </cell>
        </row>
        <row r="3296">
          <cell r="A3296" t="str">
            <v>89914</v>
          </cell>
          <cell r="B3296" t="str">
            <v>Escavação vertical a céu aberto, incluindo carga, descarga e transporte, em solo de 1ª categoria com escavadeira hidráulica (caçamba: 0,8 m³ / 111 hp), frota de 5 caminhões basculantes de 18 m³, DMT de 6 km e velocidade média 35 km/h. AF_12/2013</v>
          </cell>
          <cell r="C3296" t="str">
            <v>m³</v>
          </cell>
          <cell r="D3296">
            <v>11.79</v>
          </cell>
        </row>
        <row r="3297">
          <cell r="A3297" t="str">
            <v>89894</v>
          </cell>
          <cell r="B3297" t="str">
            <v>Escavação vertical a céu aberto, incluindo carga, descarga e transporte, em solo de 1ª categoria com escavadeira hidráulica (caçamba: 0,8 m³ / 111 hp), frota de 6 caminhões basculantes de 14 m³, DMT de 4 km e velocidade média 22 km/h. AF_12/2013</v>
          </cell>
          <cell r="C3297" t="str">
            <v>m³</v>
          </cell>
          <cell r="D3297">
            <v>13.49</v>
          </cell>
        </row>
        <row r="3298">
          <cell r="A3298" t="str">
            <v>89896</v>
          </cell>
          <cell r="B3298" t="str">
            <v>Escavação vertical a céu aberto, incluindo carga, descarga e transporte, em solo de 1ª categoria com escavadeira hidráulica (caçamba: 0,8 m³ / 111 hp), frota de 6 caminhões basculantes de 14 m³, DMT de 6 km e velocidade média 35 km/h. AF_12/2013</v>
          </cell>
          <cell r="C3298" t="str">
            <v>m³</v>
          </cell>
          <cell r="D3298">
            <v>13.25</v>
          </cell>
        </row>
        <row r="3299">
          <cell r="A3299" t="str">
            <v>89917</v>
          </cell>
          <cell r="B3299" t="str">
            <v>Escavação vertical a céu aberto, incluindo carga, descarga e transporte, em solo de 1ª categoria com escavadeira hidráulica (caçamba: 0,8 m³ / 111 hp), frota de 6 caminhões basculantes de 18 m³, DMT de 10 km e velocidade média 35 km/h. AF_12/2013</v>
          </cell>
          <cell r="C3299" t="str">
            <v>m³</v>
          </cell>
          <cell r="D3299">
            <v>14.78</v>
          </cell>
        </row>
        <row r="3300">
          <cell r="A3300" t="str">
            <v>89913</v>
          </cell>
          <cell r="B3300" t="str">
            <v>Escavação vertical a céu aberto, incluindo carga, descarga e transporte, em solo de 1ª categoria com escavadeira hidráulica (caçamba: 0,8 m³ / 111 hp), frota de 6 caminhões basculantes de 18 m³, DMT de 6 km e velocidade média 22 km/h. AF_12/2013</v>
          </cell>
          <cell r="C3300" t="str">
            <v>m³</v>
          </cell>
          <cell r="D3300">
            <v>14.51</v>
          </cell>
        </row>
        <row r="3301">
          <cell r="A3301" t="str">
            <v>89899</v>
          </cell>
          <cell r="B3301" t="str">
            <v>Escavação vertical a céu aberto, incluindo carga, descarga e transporte, em solo de 1ª categoria com escavadeira hidráulica (caçamba: 0,8 m³ / 111 hp), frota de 7 caminhões basculantes de 14 m³, DMT de 10 km e velocidade média 35 km/h. AF_12/2013</v>
          </cell>
          <cell r="C3301" t="str">
            <v>m³</v>
          </cell>
          <cell r="D3301">
            <v>16.57</v>
          </cell>
        </row>
        <row r="3302">
          <cell r="A3302" t="str">
            <v>89895</v>
          </cell>
          <cell r="B3302" t="str">
            <v>Escavação vertical a céu aberto, incluindo carga, descarga e transporte, em solo de 1ª categoria com escavadeira hidráulica (caçamba: 0,8 m³ / 111 hp), frota de 7 caminhões basculantes de 14 m³, DMT de 6 km e velocidade média 22 km/h. AF_12/2013</v>
          </cell>
          <cell r="C3302" t="str">
            <v>m³</v>
          </cell>
          <cell r="D3302">
            <v>16.25</v>
          </cell>
        </row>
        <row r="3303">
          <cell r="A3303" t="str">
            <v>89919</v>
          </cell>
          <cell r="B3303" t="str">
            <v>Escavação vertical a céu aberto, incluindo carga, descarga e transporte, em solo de 1ª categoria com escavadeira hidráulica (caçamba: 0,8 m³ / 111 hp), frota de 7 caminhões basculantes de 18 m³, DMT de 15 km e velocidade média 45 km/h. AF_12/2013</v>
          </cell>
          <cell r="C3303" t="str">
            <v>m³</v>
          </cell>
          <cell r="D3303">
            <v>16.37</v>
          </cell>
        </row>
        <row r="3304">
          <cell r="A3304" t="str">
            <v>89915</v>
          </cell>
          <cell r="B3304" t="str">
            <v>Escavação vertical a céu aberto, incluindo carga, descarga e transporte, em solo de 1ª categoria com escavadeira hidráulica (caçamba: 0,8 m³ / 111 hp), frota de 7 caminhões basculantes de 18 m³, DMT de 8 km e velocidade média 22 km/h. AF_12/2013</v>
          </cell>
          <cell r="C3304" t="str">
            <v>m³</v>
          </cell>
          <cell r="D3304">
            <v>17</v>
          </cell>
        </row>
        <row r="3305">
          <cell r="A3305" t="str">
            <v>89901</v>
          </cell>
          <cell r="B3305" t="str">
            <v>Escavação vertical a céu aberto, incluindo carga, descarga e transporte, em solo de 1ª categoria com escavadeira hidráulica (caçamba: 0,8 m³ / 111 hp), frota de 8 caminhões basculantes de 14 m³, DMT de 15 km e velocidade média 45 km/h. AF_12/2013</v>
          </cell>
          <cell r="C3305" t="str">
            <v>m³</v>
          </cell>
          <cell r="D3305">
            <v>18.32</v>
          </cell>
        </row>
        <row r="3306">
          <cell r="A3306" t="str">
            <v>89897</v>
          </cell>
          <cell r="B3306" t="str">
            <v>Escavação vertical a céu aberto, incluindo carga, descarga e transporte, em solo de 1ª categoria com escavadeira hidráulica (caçamba: 0,8 m³ / 111 hp), frota de 9 caminhões basculantes de 14 m³, DMT de 8 km e velocidade média 22 km/h. AF_12/2013</v>
          </cell>
          <cell r="C3306" t="str">
            <v>m³</v>
          </cell>
          <cell r="D3306">
            <v>19.649999999999999</v>
          </cell>
        </row>
        <row r="3307">
          <cell r="A3307" t="str">
            <v>89916</v>
          </cell>
          <cell r="B3307" t="str">
            <v>Escavação vertical a céu aberto, incluindo carga, descarga e transporte, em solo de 1ª categoria com escavadeira hidráulica (caçamba: 0,8 m³ / 111 hp), frota de 9 caminhões basculantes de 18 m³, DMT de 10 km e velocidade média 22 km/h. AF_12/2013</v>
          </cell>
          <cell r="C3307" t="str">
            <v>m³</v>
          </cell>
          <cell r="D3307">
            <v>20.12</v>
          </cell>
        </row>
        <row r="3308">
          <cell r="A3308" t="str">
            <v>89935</v>
          </cell>
          <cell r="B3308" t="str">
            <v>Escavação vertical a céu aberto, incluindo carga, descarga e transporte, em solo de 1ª categoria com escavadeira hidráulica (caçamba: 1,2 m³ / 155 hp), frota de 10 caminhões basculantes de 14 m³, DMT de 10 km e velocidade média 35 km/h. AF_12/2013</v>
          </cell>
          <cell r="C3308" t="str">
            <v>m³</v>
          </cell>
          <cell r="D3308">
            <v>15.89</v>
          </cell>
        </row>
        <row r="3309">
          <cell r="A3309" t="str">
            <v>89960</v>
          </cell>
          <cell r="B3309" t="str">
            <v>Escavação vertical a céu aberto, incluindo carga, descarga e transporte, em solo de 1ª categoria com escavadeira hidráulica (caçamba: 1,2 m³ / 155 hp), frota de 10 caminhões basculantes de 18 m³, DMT de 25 km e velocidade média 45 km/h. AF_11/2014</v>
          </cell>
          <cell r="C3309" t="str">
            <v>m³</v>
          </cell>
          <cell r="D3309">
            <v>21.58</v>
          </cell>
        </row>
        <row r="3310">
          <cell r="A3310" t="str">
            <v>89961</v>
          </cell>
          <cell r="B3310" t="str">
            <v>Escavação vertical a céu aberto, incluindo carga, descarga e transporte, em solo de 1ª categoria com escavadeira hidráulica (caçamba: 1,2 m³ / 155 hp), frota de 10 caminhões basculantes de 18 m³, DMT de 30 km e velocidade média 45 km/h. AF_12/2013</v>
          </cell>
          <cell r="C3310" t="str">
            <v>m³</v>
          </cell>
          <cell r="D3310">
            <v>24.9</v>
          </cell>
        </row>
        <row r="3311">
          <cell r="A3311" t="str">
            <v>89963</v>
          </cell>
          <cell r="B3311" t="str">
            <v>Escavação vertical a céu aberto, incluindo carga, descarga e transporte, em solo de 1ª categoria com escavadeira hidráulica (caçamba: 1,2 m³ / 155 hp), frota de 10 caminhões basculantes de 18 m³, DMT de 35 km e velocidade média 45 km/h. AF_11/2014</v>
          </cell>
          <cell r="C3311" t="str">
            <v>m³</v>
          </cell>
          <cell r="D3311">
            <v>28.22</v>
          </cell>
        </row>
        <row r="3312">
          <cell r="A3312" t="str">
            <v>89964</v>
          </cell>
          <cell r="B3312" t="str">
            <v>Escavação vertical a céu aberto, incluindo carga, descarga e transporte, em solo de 1ª categoria com escavadeira hidráulica (caçamba: 1,2 m³ / 155 hp), frota de 10 caminhões basculantes de 18 m³, DMT de 40 km e velocidade média 45 km/h. AF_12/2013</v>
          </cell>
          <cell r="C3312" t="str">
            <v>m³</v>
          </cell>
          <cell r="D3312">
            <v>31.54</v>
          </cell>
        </row>
        <row r="3313">
          <cell r="A3313" t="str">
            <v>89966</v>
          </cell>
          <cell r="B3313" t="str">
            <v>Escavação vertical a céu aberto, incluindo carga, descarga e transporte, em solo de 1ª categoria com escavadeira hidráulica (caçamba: 1,2 m³ / 155 hp), frota de 10 caminhões basculantes de 18 m³, DMT de 45 km e velocidade média 45 km/h. AF_11/2014</v>
          </cell>
          <cell r="C3313" t="str">
            <v>m³</v>
          </cell>
          <cell r="D3313">
            <v>34.840000000000003</v>
          </cell>
        </row>
        <row r="3314">
          <cell r="A3314" t="str">
            <v>89967</v>
          </cell>
          <cell r="B3314" t="str">
            <v>Escavação vertical a céu aberto, incluindo carga, descarga e transporte, em solo de 1ª categoria com escavadeira hidráulica (caçamba: 1,2 m³ / 155 hp), frota de 10 caminhões basculantes de 18 m³, DMT de 50 km e velocidade média 45 km/h. AF_12/2013</v>
          </cell>
          <cell r="C3314" t="str">
            <v>m³</v>
          </cell>
          <cell r="D3314">
            <v>38.18</v>
          </cell>
        </row>
        <row r="3315">
          <cell r="A3315" t="str">
            <v>89951</v>
          </cell>
          <cell r="B3315" t="str">
            <v>Escavação vertical a céu aberto, incluindo carga, descarga e transporte, em solo de 1ª categoria com escavadeira hidráulica (caçamba: 1,2 m³ / 155 hp), frota de 10 caminhões basculantes de 18 m³, DMT de 8 km e velocidade média 22 km/h. AF_12/2013</v>
          </cell>
          <cell r="C3315" t="str">
            <v>m³</v>
          </cell>
          <cell r="D3315">
            <v>16.13</v>
          </cell>
        </row>
        <row r="3316">
          <cell r="A3316" t="str">
            <v>89937</v>
          </cell>
          <cell r="B3316" t="str">
            <v>Escavação vertical a céu aberto, incluindo carga, descarga e transporte, em solo de 1ª categoria com escavadeira hidráulica (caçamba: 1,2 m³ / 155 hp), frota de 11 caminhões basculantes de 14 m³, DMT de 15 km e velocidade média 45 km/h. AF_12/2013</v>
          </cell>
          <cell r="C3316" t="str">
            <v>m³</v>
          </cell>
          <cell r="D3316">
            <v>17.46</v>
          </cell>
        </row>
        <row r="3317">
          <cell r="A3317" t="str">
            <v>89933</v>
          </cell>
          <cell r="B3317" t="str">
            <v>Escavação vertical a céu aberto, incluindo carga, descarga e transporte, em solo de 1ª categoria com escavadeira hidráulica (caçamba: 1,2 m³ / 155 hp), frota de 11 caminhões basculantes de 14 m³, DMT de 8 km e velocidade média 22 km/h. AF_12/2013</v>
          </cell>
          <cell r="C3317" t="str">
            <v>m³</v>
          </cell>
          <cell r="D3317">
            <v>18.170000000000002</v>
          </cell>
        </row>
        <row r="3318">
          <cell r="A3318" t="str">
            <v>89953</v>
          </cell>
          <cell r="B3318" t="str">
            <v>Escavação vertical a céu aberto, incluindo carga, descarga e transporte, em solo de 1ª categoria com escavadeira hidráulica (caçamba: 1,2 m³ / 155 hp), frota de 12 caminhões basculantes de 18 m³, DMT de 10 km e velocidade média 22 km/h. AF_12/2013</v>
          </cell>
          <cell r="C3318" t="str">
            <v>m³</v>
          </cell>
          <cell r="D3318">
            <v>18.88</v>
          </cell>
        </row>
        <row r="3319">
          <cell r="A3319" t="str">
            <v>89934</v>
          </cell>
          <cell r="B3319" t="str">
            <v>Escavação vertical a céu aberto, incluindo carga, descarga e transporte, em solo de 1ª categoria com escavadeira hidráulica (caçamba: 1,2 m³ / 155 hp), frota de 13 caminhões basculantes de 14 m³, DMT de 10 km e velocidade média 22 km/h. AF_12/2013</v>
          </cell>
          <cell r="C3319" t="str">
            <v>m³</v>
          </cell>
          <cell r="D3319">
            <v>21.2</v>
          </cell>
        </row>
        <row r="3320">
          <cell r="A3320" t="str">
            <v>89955</v>
          </cell>
          <cell r="B3320" t="str">
            <v>Escavação vertical a céu aberto, incluindo carga, descarga e transporte, em solo de 1ª categoria com escavadeira hidráulica (caçamba: 1,2 m³ / 155 hp), frota de 15 caminhões basculantes de 18 m³, DMT de 15 km e velocidade média 24 km/h. AF_12/2013</v>
          </cell>
          <cell r="C3320" t="str">
            <v>m³</v>
          </cell>
          <cell r="D3320">
            <v>23.67</v>
          </cell>
        </row>
        <row r="3321">
          <cell r="A3321" t="str">
            <v>89962</v>
          </cell>
          <cell r="B3321" t="str">
            <v>Escavação vertical a céu aberto, incluindo carga, descarga e transporte, em solo de 1ª categoria com escavadeira hidráulica (caçamba: 1,2 m³ / 155 hp), frota de 15 caminhões basculantes de 18 m³, DMT de 30 km e velocidade média 45 km/h. AF_12/2013</v>
          </cell>
          <cell r="C3321" t="str">
            <v>m³</v>
          </cell>
          <cell r="D3321">
            <v>24.58</v>
          </cell>
        </row>
        <row r="3322">
          <cell r="A3322" t="str">
            <v>89965</v>
          </cell>
          <cell r="B3322" t="str">
            <v>Escavação vertical a céu aberto, incluindo carga, descarga e transporte, em solo de 1ª categoria com escavadeira hidráulica (caçamba: 1,2 m³ / 155 hp), frota de 15 caminhões basculantes de 18 m³, DMT de 40 km e velocidade média 45 km/h. AF_12/2013</v>
          </cell>
          <cell r="C3322" t="str">
            <v>m³</v>
          </cell>
          <cell r="D3322">
            <v>31.14</v>
          </cell>
        </row>
        <row r="3323">
          <cell r="A3323" t="str">
            <v>89968</v>
          </cell>
          <cell r="B3323" t="str">
            <v>Escavação vertical a céu aberto, incluindo carga, descarga e transporte, em solo de 1ª categoria com escavadeira hidráulica (caçamba: 1,2 m³ / 155 hp), frota de 15 caminhões basculantes de 18 m³, DMT de 50 km e velocidade média 45 km/h. AF_12/2013</v>
          </cell>
          <cell r="C3323" t="str">
            <v>m³</v>
          </cell>
          <cell r="D3323">
            <v>37.700000000000003</v>
          </cell>
        </row>
        <row r="3324">
          <cell r="A3324" t="str">
            <v>89936</v>
          </cell>
          <cell r="B3324" t="str">
            <v>Escavação vertical a céu aberto, incluindo carga, descarga e transporte, em solo de 1ª categoria com escavadeira hidráulica (caçamba: 1,2 m³ / 155 hp), frota de 17 caminhões basculantes de 14 m³, DMT de 15 km e velocidade média 24 km/h. AF_12/2013</v>
          </cell>
          <cell r="C3324" t="str">
            <v>m³</v>
          </cell>
          <cell r="D3324">
            <v>27.01</v>
          </cell>
        </row>
        <row r="3325">
          <cell r="A3325" t="str">
            <v>89958</v>
          </cell>
          <cell r="B3325" t="str">
            <v>Escavação vertical a céu aberto, incluindo carga, descarga e transporte, em solo de 1ª categoria com escavadeira hidráulica (caçamba: 1,2 m³ / 155 hp), frota de 19 caminhões basculantes de 18 m³, DMT de 20 km e velocidade média 24 km/h. AF_12/2013</v>
          </cell>
          <cell r="C3325" t="str">
            <v>m³</v>
          </cell>
          <cell r="D3325">
            <v>29.71</v>
          </cell>
        </row>
        <row r="3326">
          <cell r="A3326" t="str">
            <v>89938</v>
          </cell>
          <cell r="B3326" t="str">
            <v>Escavação vertical a céu aberto, incluindo carga, descarga e transporte, em solo de 1ª categoria com escavadeira hidráulica (caçamba: 1,2 m³ / 155 hp), frota de 22 caminhões basculantes de 14 m³, DMT de 20 km e velocidade média 24 km/h. AF_12/2013</v>
          </cell>
          <cell r="C3326" t="str">
            <v>m³</v>
          </cell>
          <cell r="D3326">
            <v>34.14</v>
          </cell>
        </row>
        <row r="3327">
          <cell r="A3327" t="str">
            <v>89921</v>
          </cell>
          <cell r="B3327" t="str">
            <v>Escavação vertical a céu aberto, incluindo carga, descarga e transporte, em solo de 1ª categoria com escavadeira hidráulica (caçamba: 1,2 m³ / 155 hp), frota de 3 caminhões basculantes de 14 m³, DMT de 0,2 km e velocidade média 4 km/h. AF_12/2013</v>
          </cell>
          <cell r="C3327" t="str">
            <v>m³</v>
          </cell>
          <cell r="D3327">
            <v>5.58</v>
          </cell>
        </row>
        <row r="3328">
          <cell r="A3328" t="str">
            <v>89922</v>
          </cell>
          <cell r="B3328" t="str">
            <v>Escavação vertical a céu aberto, incluindo carga, descarga e transporte, em solo de 1ª categoria com escavadeira hidráulica (caçamba: 1,2 m³ / 155 hp), frota de 3 caminhões basculantes de 14 m³, DMT de 0,3 km e velocidade média 5,9 km/h. AF_12/2013</v>
          </cell>
          <cell r="C3328" t="str">
            <v>m³</v>
          </cell>
          <cell r="D3328">
            <v>5.61</v>
          </cell>
        </row>
        <row r="3329">
          <cell r="A3329" t="str">
            <v>89923</v>
          </cell>
          <cell r="B3329" t="str">
            <v>Escavação vertical a céu aberto, incluindo carga, descarga e transporte, em solo de 1ª categoria com escavadeira hidráulica (caçamba: 1,2 m³ / 155 hp), frota de 3 caminhões basculantes de 14 m³, DMT de 0,6 km e velocidade média 10 km/h. AF_12/2013</v>
          </cell>
          <cell r="C3329" t="str">
            <v>m³</v>
          </cell>
          <cell r="D3329">
            <v>5.82</v>
          </cell>
        </row>
        <row r="3330">
          <cell r="A3330" t="str">
            <v>89924</v>
          </cell>
          <cell r="B3330" t="str">
            <v>Escavação vertical a céu aberto, incluindo carga, descarga e transporte, em solo de 1ª categoria com escavadeira hidráulica (caçamba: 1,2 m³ / 155 hp), frota de 3 caminhões basculantes de 14 m³, DMT de 0,8 km e velocidade média 14 km/h. AF_12/2013</v>
          </cell>
          <cell r="C3330" t="str">
            <v>m³</v>
          </cell>
          <cell r="D3330">
            <v>5.75</v>
          </cell>
        </row>
        <row r="3331">
          <cell r="A3331" t="str">
            <v>89925</v>
          </cell>
          <cell r="B3331" t="str">
            <v>Escavação vertical a céu aberto, incluindo carga, descarga e transporte, em solo de 1ª categoria com escavadeira hidráulica (caçamba: 1,2 m³ / 155 hp), frota de 3 caminhões basculantes de 14 m³, DMT de 1 km e velocidade média 15 km/h. AF_12/2013</v>
          </cell>
          <cell r="C3331" t="str">
            <v>m³</v>
          </cell>
          <cell r="D3331">
            <v>5.98</v>
          </cell>
        </row>
        <row r="3332">
          <cell r="A3332" t="str">
            <v>89939</v>
          </cell>
          <cell r="B3332" t="str">
            <v>Escavação vertical a céu aberto, incluindo carga, descarga e transporte, em solo de 1ª categoria com escavadeira hidráulica (caçamba: 1,2 m³ / 155 hp), frota de 3 caminhões basculantes de 18 m³, DMT de 0,2 km e velocidade média 4 km/h. AF_12/2013</v>
          </cell>
          <cell r="C3332" t="str">
            <v>m³</v>
          </cell>
          <cell r="D3332">
            <v>5.23</v>
          </cell>
        </row>
        <row r="3333">
          <cell r="A3333" t="str">
            <v>89940</v>
          </cell>
          <cell r="B3333" t="str">
            <v>Escavação vertical a céu aberto, incluindo carga, descarga e transporte, em solo de 1ª categoria com escavadeira hidráulica (caçamba: 1,2 m³ / 155 hp), frota de 3 caminhões basculantes de 18 m³, DMT de 0,3 km e velocidade média 5,9 km/h. AF_12/2013</v>
          </cell>
          <cell r="C3333" t="str">
            <v>m³</v>
          </cell>
          <cell r="D3333">
            <v>5.25</v>
          </cell>
        </row>
        <row r="3334">
          <cell r="A3334" t="str">
            <v>89941</v>
          </cell>
          <cell r="B3334" t="str">
            <v>Escavação vertical a céu aberto, incluindo carga, descarga e transporte, em solo de 1ª categoria com escavadeira hidráulica (caçamba: 1,2 m³ / 155 hp), frota de 3 caminhões basculantes de 18 m³, DMT de 0,6 km e velocidade média 10 km/h. AF_12/2013</v>
          </cell>
          <cell r="C3334" t="str">
            <v>m³</v>
          </cell>
          <cell r="D3334">
            <v>5.44</v>
          </cell>
        </row>
        <row r="3335">
          <cell r="A3335" t="str">
            <v>89942</v>
          </cell>
          <cell r="B3335" t="str">
            <v>Escavação vertical a céu aberto, incluindo carga, descarga e transporte, em solo de 1ª categoria com escavadeira hidráulica (caçamba: 1,2 m³ / 155 hp), frota de 3 caminhões basculantes de 18 m³, DMT de 0,8 km e velocidade média 14 km/h. AF_12/2013</v>
          </cell>
          <cell r="C3335" t="str">
            <v>m³</v>
          </cell>
          <cell r="D3335">
            <v>5.38</v>
          </cell>
        </row>
        <row r="3336">
          <cell r="A3336" t="str">
            <v>89943</v>
          </cell>
          <cell r="B3336" t="str">
            <v>Escavação vertical a céu aberto, incluindo carga, descarga e transporte, em solo de 1ª categoria com escavadeira hidráulica (caçamba: 1,2 m³ / 155 hp), frota de 3 caminhões basculantes de 18 m³, DMT de 1 km e velocidade média 15 km/h. AF_12/2013</v>
          </cell>
          <cell r="C3336" t="str">
            <v>m³</v>
          </cell>
          <cell r="D3336">
            <v>5.58</v>
          </cell>
        </row>
        <row r="3337">
          <cell r="A3337" t="str">
            <v>89946</v>
          </cell>
          <cell r="B3337" t="str">
            <v>Escavação vertical a céu aberto, incluindo carga, descarga e transporte, em solo de 1ª categoria com escavadeira hidráulica (caçamba: 1,2 m³ / 155 hp), frota de 4 caminhões basculantes de 18 m³, DMT de 2 km e velocidade média 35 km/h. AF_12/2013</v>
          </cell>
          <cell r="C3337" t="str">
            <v>m³</v>
          </cell>
          <cell r="D3337">
            <v>7.24</v>
          </cell>
        </row>
        <row r="3338">
          <cell r="A3338" t="str">
            <v>89926</v>
          </cell>
          <cell r="B3338" t="str">
            <v>Escavação vertical a céu aberto, incluindo carga, descarga e transporte, em solo de 1ª categoria com escavadeira hidráulica (caçamba: 1,2 m³ / 155 hp), frota de 5 caminhões basculantes de 14 m³, DMT de 1,5 km e velocidade média 18 km/h. AF_12/2013</v>
          </cell>
          <cell r="C3338" t="str">
            <v>m³</v>
          </cell>
          <cell r="D3338">
            <v>8.89</v>
          </cell>
        </row>
        <row r="3339">
          <cell r="A3339" t="str">
            <v>89927</v>
          </cell>
          <cell r="B3339" t="str">
            <v>Escavação vertical a céu aberto, incluindo carga, descarga e transporte, em solo de 1ª categoria com escavadeira hidráulica (caçamba: 1,2 m³ / 155 hp), frota de 5 caminhões basculantes de 14 m³, DMT de 2 km e velocidade média 22 km/h. AF_12/2013</v>
          </cell>
          <cell r="C3339" t="str">
            <v>m³</v>
          </cell>
          <cell r="D3339">
            <v>9.07</v>
          </cell>
        </row>
        <row r="3340">
          <cell r="A3340" t="str">
            <v>89928</v>
          </cell>
          <cell r="B3340" t="str">
            <v>Escavação vertical a céu aberto, incluindo carga, descarga e transporte, em solo de 1ª categoria com escavadeira hidráulica (caçamba: 1,2 m³ / 155 hp), frota de 5 caminhões basculantes de 14 m³, DMT de 2 km e velocidade média 35 km/h. AF_12/2013</v>
          </cell>
          <cell r="C3340" t="str">
            <v>m³</v>
          </cell>
          <cell r="D3340">
            <v>8.2799999999999994</v>
          </cell>
        </row>
        <row r="3341">
          <cell r="A3341" t="str">
            <v>89944</v>
          </cell>
          <cell r="B3341" t="str">
            <v>Escavação vertical a céu aberto, incluindo carga, descarga e transporte, em solo de 1ª categoria com escavadeira hidráulica (caçamba: 1,2 m³ / 155 hp), frota de 5 caminhões basculantes de 18 m³, DMT de 1,5 km e velocidade média 18 km/h. AF_12/2013</v>
          </cell>
          <cell r="C3341" t="str">
            <v>m³</v>
          </cell>
          <cell r="D3341">
            <v>8.1999999999999993</v>
          </cell>
        </row>
        <row r="3342">
          <cell r="A3342" t="str">
            <v>89945</v>
          </cell>
          <cell r="B3342" t="str">
            <v>Escavação vertical a céu aberto, incluindo carga, descarga e transporte, em solo de 1ª categoria com escavadeira hidráulica (caçamba: 1,2 m³ / 155 hp), frota de 5 caminhões basculantes de 18 m³, DMT de 2 km e velocidade média 22 km/h. AF_12/2013</v>
          </cell>
          <cell r="C3342" t="str">
            <v>m³</v>
          </cell>
          <cell r="D3342">
            <v>8.3699999999999992</v>
          </cell>
        </row>
        <row r="3343">
          <cell r="A3343" t="str">
            <v>89947</v>
          </cell>
          <cell r="B3343" t="str">
            <v>Escavação vertical a céu aberto, incluindo carga, descarga e transporte, em solo de 1ª categoria com escavadeira hidráulica (caçamba: 1,2 m³ / 155 hp), frota de 6 caminhões basculantes de 18 m³, DMT de 3 km e velocidade média 20 km/h. AF_12/2013</v>
          </cell>
          <cell r="C3343" t="str">
            <v>m³</v>
          </cell>
          <cell r="D3343">
            <v>10.01</v>
          </cell>
        </row>
        <row r="3344">
          <cell r="A3344" t="str">
            <v>89950</v>
          </cell>
          <cell r="B3344" t="str">
            <v>Escavação vertical a céu aberto, incluindo carga, descarga e transporte, em solo de 1ª categoria com escavadeira hidráulica (caçamba: 1,2 m³ / 155 hp), frota de 6 caminhões basculantes de 18 m³, DMT de 6 km e velocidade média 35 km/h. AF_12/2013</v>
          </cell>
          <cell r="C3344" t="str">
            <v>m³</v>
          </cell>
          <cell r="D3344">
            <v>10.47</v>
          </cell>
        </row>
        <row r="3345">
          <cell r="A3345" t="str">
            <v>89929</v>
          </cell>
          <cell r="B3345" t="str">
            <v>Escavação vertical a céu aberto, incluindo carga, descarga e transporte, em solo de 1ª categoria com escavadeira hidráulica (caçamba: 1,2 m³ / 155 hp), frota de 7 caminhões basculantes de 14 m³, DMT de 3 km e velocidade média 20 km/h. AF_12/2013</v>
          </cell>
          <cell r="C3345" t="str">
            <v>m³</v>
          </cell>
          <cell r="D3345">
            <v>11.37</v>
          </cell>
        </row>
        <row r="3346">
          <cell r="A3346" t="str">
            <v>89930</v>
          </cell>
          <cell r="B3346" t="str">
            <v>Escavação vertical a céu aberto, incluindo carga, descarga e transporte, em solo de 1ª categoria com escavadeira hidráulica (caçamba: 1,2 m³ / 155 hp), frota de 7 caminhões basculantes de 14 m³, DMT de 4 km e velocidade média 22 km/h. AF_12/2013</v>
          </cell>
          <cell r="C3346" t="str">
            <v>m³</v>
          </cell>
          <cell r="D3346">
            <v>12.1</v>
          </cell>
        </row>
        <row r="3347">
          <cell r="A3347" t="str">
            <v>89932</v>
          </cell>
          <cell r="B3347" t="str">
            <v>Escavação vertical a céu aberto, incluindo carga, descarga e transporte, em solo de 1ª categoria com escavadeira hidráulica (caçamba: 1,2 m³ / 155 hp), frota de 7 caminhões basculantes de 14 m³, DMT de 6 km e velocidade média 35 km/h. AF_12/2013</v>
          </cell>
          <cell r="C3347" t="str">
            <v>m³</v>
          </cell>
          <cell r="D3347">
            <v>11.86</v>
          </cell>
        </row>
        <row r="3348">
          <cell r="A3348" t="str">
            <v>89948</v>
          </cell>
          <cell r="B3348" t="str">
            <v>Escavação vertical a céu aberto, incluindo carga, descarga e transporte, em solo de 1ª categoria com escavadeira hidráulica (caçamba: 1,2 m³ / 155 hp), frota de 7 caminhões basculantes de 18 m³, DMT de 4 km e velocidade média 22 km/h. AF_12/2013</v>
          </cell>
          <cell r="C3348" t="str">
            <v>m³</v>
          </cell>
          <cell r="D3348">
            <v>11.1</v>
          </cell>
        </row>
        <row r="3349">
          <cell r="A3349" t="str">
            <v>89952</v>
          </cell>
          <cell r="B3349" t="str">
            <v>Escavação vertical a céu aberto, incluindo carga, descarga e transporte, em solo de 1ª categoria com escavadeira hidráulica (caçamba: 1,2 m³ / 155 hp), frota de 7 caminhões basculantes de 18 m³, DMT de 8 km e velocidade média 35 km/h. AF_12/2013</v>
          </cell>
          <cell r="C3349" t="str">
            <v>m³</v>
          </cell>
          <cell r="D3349">
            <v>12.07</v>
          </cell>
        </row>
        <row r="3350">
          <cell r="A3350" t="str">
            <v>89954</v>
          </cell>
          <cell r="B3350" t="str">
            <v>Escavação vertical a céu aberto, incluindo carga, descarga e transporte, em solo de 1ª categoria com escavadeira hidráulica (caçamba: 1,2 m³ / 155 hp), frota de 8 caminhões basculantes de 18 m³, DMT de 10 km e velocidade média 35 km/h. AF_12/2013</v>
          </cell>
          <cell r="C3350" t="str">
            <v>m³</v>
          </cell>
          <cell r="D3350">
            <v>13.67</v>
          </cell>
        </row>
        <row r="3351">
          <cell r="A3351" t="str">
            <v>89949</v>
          </cell>
          <cell r="B3351" t="str">
            <v>Escavação vertical a céu aberto, incluindo carga, descarga e transporte, em solo de 1ª categoria com escavadeira hidráulica (caçamba: 1,2 m³ / 155 hp), frota de 8 caminhões basculantes de 18 m³, DMT de 6 km e velocidade média 22 km/h. AF_12/2013</v>
          </cell>
          <cell r="C3351" t="str">
            <v>m³</v>
          </cell>
          <cell r="D3351">
            <v>13.41</v>
          </cell>
        </row>
        <row r="3352">
          <cell r="A3352" t="str">
            <v>89931</v>
          </cell>
          <cell r="B3352" t="str">
            <v>Escavação vertical a céu aberto, incluindo carga, descarga e transporte, em solo de 1ª categoria com escavadeira hidráulica (caçamba: 1,2 m³ / 155 hp), frota de 9 caminhões basculantes de 14 m³, DMT de 6 km e velocidade média 22 km/h. AF_12/2013</v>
          </cell>
          <cell r="C3352" t="str">
            <v>m³</v>
          </cell>
          <cell r="D3352">
            <v>15.15</v>
          </cell>
        </row>
        <row r="3353">
          <cell r="A3353" t="str">
            <v>89956</v>
          </cell>
          <cell r="B3353" t="str">
            <v>Escavação vertical a céu aberto, incluindo carga, descarga e transporte, em solo de 1ª categoria com escavadeira hidráulica (caçamba: 1,2 m³ / 155 hp), frota de 9 caminhões basculantes de 18 m³, DMT de 15 km e velocidade média 45 km/h. AF_12/2013</v>
          </cell>
          <cell r="C3353" t="str">
            <v>m³</v>
          </cell>
          <cell r="D3353">
            <v>15.08</v>
          </cell>
        </row>
        <row r="3354">
          <cell r="A3354" t="str">
            <v>88832</v>
          </cell>
          <cell r="B3354" t="str">
            <v>Escavadeira hidráulica sobre esteiras, caçamba 0,80 m³, peso operacional 17,8 t, potência líquida 110 hp - depreciação. AF_10/2014</v>
          </cell>
          <cell r="C3354" t="str">
            <v>h</v>
          </cell>
          <cell r="D3354">
            <v>24.27</v>
          </cell>
        </row>
        <row r="3355">
          <cell r="A3355" t="str">
            <v>88834</v>
          </cell>
          <cell r="B3355" t="str">
            <v>Escavadeira hidráulica sobre esteiras, caçamba 0,80 m³, peso operacional 17,8 t, potência líquida 110 hp - juros. AF_10/2014</v>
          </cell>
          <cell r="C3355" t="str">
            <v>h</v>
          </cell>
          <cell r="D3355">
            <v>5.46</v>
          </cell>
        </row>
        <row r="3356">
          <cell r="A3356" t="str">
            <v>88835</v>
          </cell>
          <cell r="B3356" t="str">
            <v>Escavadeira hidráulica sobre esteiras, caçamba 0,80 m³, peso operacional 17,8 t, potência líquida 110 hp - manutenção. AF_10/2014</v>
          </cell>
          <cell r="C3356" t="str">
            <v>h</v>
          </cell>
          <cell r="D3356">
            <v>34.130000000000003</v>
          </cell>
        </row>
        <row r="3357">
          <cell r="A3357" t="str">
            <v>88836</v>
          </cell>
          <cell r="B3357" t="str">
            <v>Escavadeira hidráulica sobre esteiras, caçamba 0,80 m³, peso operacional 17,8 t, potência líquida 110 hp - materiais na operação. AF_10/2014</v>
          </cell>
          <cell r="C3357" t="str">
            <v>h</v>
          </cell>
          <cell r="D3357">
            <v>53.66</v>
          </cell>
        </row>
        <row r="3358">
          <cell r="A3358" t="str">
            <v>88908</v>
          </cell>
          <cell r="B3358" t="str">
            <v>Escavadeira hidráulica sobre esteiras, caçamba 1,20 m³, peso operacional 21 t, potência bruta 155 hp - chi diurno. AF_06/2014</v>
          </cell>
          <cell r="C3358" t="str">
            <v>chi</v>
          </cell>
          <cell r="D3358">
            <v>55.31</v>
          </cell>
        </row>
        <row r="3359">
          <cell r="A3359" t="str">
            <v>88907</v>
          </cell>
          <cell r="B3359" t="str">
            <v>Escavadeira hidráulica sobre esteiras, caçamba 1,20 m³, peso operacional 21 t, potência bruta 155 hp - chp diurno. AF_06/2014</v>
          </cell>
          <cell r="C3359" t="str">
            <v>chp</v>
          </cell>
          <cell r="D3359">
            <v>170.74</v>
          </cell>
        </row>
        <row r="3360">
          <cell r="A3360" t="str">
            <v>88900</v>
          </cell>
          <cell r="B3360" t="str">
            <v>Escavadeira hidráulica sobre esteiras, caçamba 1,20 m³, peso operacional 21 t, potência bruta 155 hp - depreciação. AF_06/2014</v>
          </cell>
          <cell r="C3360" t="str">
            <v>h</v>
          </cell>
          <cell r="D3360">
            <v>28.3</v>
          </cell>
        </row>
        <row r="3361">
          <cell r="A3361" t="str">
            <v>88902</v>
          </cell>
          <cell r="B3361" t="str">
            <v>Escavadeira hidráulica sobre esteiras, caçamba 1,20 m³, peso operacional 21 t, potência bruta 155 hp - juros. AF_06/2014</v>
          </cell>
          <cell r="C3361" t="str">
            <v>h</v>
          </cell>
          <cell r="D3361">
            <v>6.36</v>
          </cell>
        </row>
        <row r="3362">
          <cell r="A3362" t="str">
            <v>88903</v>
          </cell>
          <cell r="B3362" t="str">
            <v>Escavadeira hidráulica sobre esteiras, caçamba 1,20 m³, peso operacional 21 t, potência bruta 155 hp - manutenção. AF_06/2014</v>
          </cell>
          <cell r="C3362" t="str">
            <v>h</v>
          </cell>
          <cell r="D3362">
            <v>39.79</v>
          </cell>
        </row>
        <row r="3363">
          <cell r="A3363" t="str">
            <v>88904</v>
          </cell>
          <cell r="B3363" t="str">
            <v>Escavadeira hidráulica sobre esteiras, caçamba 1,20 m³, peso operacional 21 t, potência bruta 155 hp - materiais na operação. AF_06/2014</v>
          </cell>
          <cell r="C3363" t="str">
            <v>h</v>
          </cell>
          <cell r="D3363">
            <v>75.63</v>
          </cell>
        </row>
        <row r="3364">
          <cell r="A3364" t="str">
            <v>89235</v>
          </cell>
          <cell r="B3364" t="str">
            <v>Fresadora de asfalto a frio sobre rodas, largura fresagem de 1 m, potência 208 hp - chi diurno. AF_11/2014</v>
          </cell>
          <cell r="C3364" t="str">
            <v>chi</v>
          </cell>
          <cell r="D3364">
            <v>85.26</v>
          </cell>
        </row>
        <row r="3365">
          <cell r="A3365" t="str">
            <v>89234</v>
          </cell>
          <cell r="B3365" t="str">
            <v>Fresadora de asfalto a frio sobre rodas, largura fresagem de 1 m, potência 208 hp - chp diurno. AF_11/2014</v>
          </cell>
          <cell r="C3365" t="str">
            <v>chp</v>
          </cell>
          <cell r="D3365">
            <v>270.7</v>
          </cell>
        </row>
        <row r="3366">
          <cell r="A3366" t="str">
            <v>89230</v>
          </cell>
          <cell r="B3366" t="str">
            <v>Fresadora de asfalto a frio sobre rodas, largura fresagem de 1 m, potência 208 hp - depreciação. AF_11/2014</v>
          </cell>
          <cell r="C3366" t="str">
            <v>h</v>
          </cell>
          <cell r="D3366">
            <v>53.74</v>
          </cell>
        </row>
        <row r="3367">
          <cell r="A3367" t="str">
            <v>89231</v>
          </cell>
          <cell r="B3367" t="str">
            <v>Fresadora de asfalto a frio sobre rodas, largura fresagem de 1 m, potência 208 hp - juros. AF_11/2014</v>
          </cell>
          <cell r="C3367" t="str">
            <v>h</v>
          </cell>
          <cell r="D3367">
            <v>12.09</v>
          </cell>
        </row>
        <row r="3368">
          <cell r="A3368" t="str">
            <v>89232</v>
          </cell>
          <cell r="B3368" t="str">
            <v>Fresadora de asfalto a frio sobre rodas, largura fresagem de 1 m, potência 208 hp - manutenção. AF_11/2014</v>
          </cell>
          <cell r="C3368" t="str">
            <v>h</v>
          </cell>
          <cell r="D3368">
            <v>83.97</v>
          </cell>
        </row>
        <row r="3369">
          <cell r="A3369" t="str">
            <v>89233</v>
          </cell>
          <cell r="B3369" t="str">
            <v>Fresadora de asfalto a frio sobre rodas, largura fresagem de 1 m, potência 208 hp - materiais na operação. AF_11/2014</v>
          </cell>
          <cell r="C3369" t="str">
            <v>h</v>
          </cell>
          <cell r="D3369">
            <v>101.46</v>
          </cell>
        </row>
        <row r="3370">
          <cell r="A3370" t="str">
            <v>89243</v>
          </cell>
          <cell r="B3370" t="str">
            <v>Fresadora de asfalto a frio sobre rodas, largura fresagem de 2 m, potência 550 hp - chi diurno. AF_11/2014</v>
          </cell>
          <cell r="C3370" t="str">
            <v>chi</v>
          </cell>
          <cell r="D3370">
            <v>173.21</v>
          </cell>
        </row>
        <row r="3371">
          <cell r="A3371" t="str">
            <v>89242</v>
          </cell>
          <cell r="B3371" t="str">
            <v>Fresadora de asfalto a frio sobre rodas, largura fresagem de 2 m, potência 550 hp - chp diurno. AF_11/2014</v>
          </cell>
          <cell r="C3371" t="str">
            <v>chp</v>
          </cell>
          <cell r="D3371">
            <v>637.72</v>
          </cell>
        </row>
        <row r="3372">
          <cell r="A3372" t="str">
            <v>89236</v>
          </cell>
          <cell r="B3372" t="str">
            <v>Fresadora de asfalto a frio sobre rodas, largura fresagem de 2 m, potência 550 hp - depreciação. AF_11/2014</v>
          </cell>
          <cell r="C3372" t="str">
            <v>h</v>
          </cell>
          <cell r="D3372">
            <v>125.54</v>
          </cell>
        </row>
        <row r="3373">
          <cell r="A3373" t="str">
            <v>89237</v>
          </cell>
          <cell r="B3373" t="str">
            <v>Fresadora de asfalto a frio sobre rodas, largura fresagem de 2 m, potência 550 hp - juros. AF_11/2014</v>
          </cell>
          <cell r="C3373" t="str">
            <v>h</v>
          </cell>
          <cell r="D3373">
            <v>28.24</v>
          </cell>
        </row>
        <row r="3374">
          <cell r="A3374" t="str">
            <v>89238</v>
          </cell>
          <cell r="B3374" t="str">
            <v>Fresadora de asfalto a frio sobre rodas, largura fresagem de 2 m, potência 550 hp - manutenção. AF_11/2014</v>
          </cell>
          <cell r="C3374" t="str">
            <v>h</v>
          </cell>
          <cell r="D3374">
            <v>196.16</v>
          </cell>
        </row>
        <row r="3375">
          <cell r="A3375" t="str">
            <v>89239</v>
          </cell>
          <cell r="B3375" t="str">
            <v>Fresadora de asfalto a frio sobre rodas, largura fresagem de 2 m, potência 550 hp - materiais na operação. AF_11/2014</v>
          </cell>
          <cell r="C3375" t="str">
            <v>h</v>
          </cell>
          <cell r="D3375">
            <v>268.33</v>
          </cell>
        </row>
        <row r="3376">
          <cell r="A3376" t="str">
            <v>88855</v>
          </cell>
          <cell r="B3376" t="str">
            <v>Grade de disco controle remoto rebocável, com 24 discos 24” x 6 mm com pneus para transporte - depreciação. AF_06/2014</v>
          </cell>
          <cell r="C3376" t="str">
            <v>h</v>
          </cell>
          <cell r="D3376">
            <v>2.73</v>
          </cell>
        </row>
        <row r="3377">
          <cell r="A3377" t="str">
            <v>88856</v>
          </cell>
          <cell r="B3377" t="str">
            <v>Grade de disco controle remoto rebocável, com 24 discos 24” x 6 mm com pneus para transporte - juros. AF_06/2014</v>
          </cell>
          <cell r="C3377" t="str">
            <v>h</v>
          </cell>
          <cell r="D3377">
            <v>0.94</v>
          </cell>
        </row>
        <row r="3378">
          <cell r="A3378" t="str">
            <v>89273</v>
          </cell>
          <cell r="B3378" t="str">
            <v>Guindaste hidráulico autropelido, com lança telescópica 28,8 m, capacidade máxima 30 t, potência 97 kw, tração 4 x 4 - chi diurno. AF_11/2014</v>
          </cell>
          <cell r="C3378" t="str">
            <v>chi</v>
          </cell>
          <cell r="D3378">
            <v>62.28</v>
          </cell>
        </row>
        <row r="3379">
          <cell r="A3379" t="str">
            <v>89269</v>
          </cell>
          <cell r="B3379" t="str">
            <v>Guindaste hidráulico autropelido, com lança telescópica 28,8 m, capacidade máxima 30 t, potência 97 kw, tração 4 x 4 - impostos e seguros. AF_11/2014</v>
          </cell>
          <cell r="C3379" t="str">
            <v>h</v>
          </cell>
          <cell r="D3379">
            <v>1.56</v>
          </cell>
        </row>
        <row r="3380">
          <cell r="A3380" t="str">
            <v>89272</v>
          </cell>
          <cell r="B3380" t="str">
            <v>Guindaste hidráulico autropelido, com lança telescópica 28,8 m, capacidade máxima 30 t, potência 97 kw, tração 4 x 4 chp diurno. AF_11/2014</v>
          </cell>
          <cell r="C3380" t="str">
            <v>chp</v>
          </cell>
          <cell r="D3380">
            <v>147.16999999999999</v>
          </cell>
        </row>
        <row r="3381">
          <cell r="A3381" t="str">
            <v>89267</v>
          </cell>
          <cell r="B3381" t="str">
            <v>Guindaste hidráulico autropelido, com lança telescópica 28,8 m, capacidade máxima 30 t, potência 97 kw, tração 4 x 4 depreciacao. AF_11/2014</v>
          </cell>
          <cell r="C3381" t="str">
            <v>h</v>
          </cell>
          <cell r="D3381">
            <v>29.73</v>
          </cell>
        </row>
        <row r="3382">
          <cell r="A3382" t="str">
            <v>89268</v>
          </cell>
          <cell r="B3382" t="str">
            <v>Guindaste hidráulico autropelido, com lança telescópica 28,8 m, capacidade máxima 30 t, potência 97 kw, tração 4 x 4 juros. AF_11/2014</v>
          </cell>
          <cell r="C3382" t="str">
            <v>h</v>
          </cell>
          <cell r="D3382">
            <v>7.62</v>
          </cell>
        </row>
        <row r="3383">
          <cell r="A3383" t="str">
            <v>89270</v>
          </cell>
          <cell r="B3383" t="str">
            <v>Guindaste hidráulico autropelido, com lança telescópica 28,8 m, capacidade máxima 30 t, potência 97 kw, tração 4 x 4 manutencao. AF_11/2014</v>
          </cell>
          <cell r="C3383" t="str">
            <v>h</v>
          </cell>
          <cell r="D3383">
            <v>37.299999999999997</v>
          </cell>
        </row>
        <row r="3384">
          <cell r="A3384" t="str">
            <v>89271</v>
          </cell>
          <cell r="B3384" t="str">
            <v>Guindaste hidráulico autropelido, com lança telescópica 28,8 m, capacidade máxima 30 t, potência 97 kw, tração 4 x 4 materiais na operação. AF_11/2014</v>
          </cell>
          <cell r="C3384" t="str">
            <v>h</v>
          </cell>
          <cell r="D3384">
            <v>47.57</v>
          </cell>
        </row>
        <row r="3385">
          <cell r="A3385" t="str">
            <v>89259</v>
          </cell>
          <cell r="B3385" t="str">
            <v>Guindauto hidráulico, capacidade máxima de carga 6200 kg, momento máximo de carga 11,7 tm, alcance máximo horizontal 9,7 m, para montagem sobre chassi de caminhão pbt mínimo 13000 kg (inclui montagem, não inclui caminhão) - depreciação. AF_06/2014</v>
          </cell>
          <cell r="C3385" t="str">
            <v>h</v>
          </cell>
          <cell r="D3385">
            <v>11.32</v>
          </cell>
        </row>
        <row r="3386">
          <cell r="A3386" t="str">
            <v>89260</v>
          </cell>
          <cell r="B3386" t="str">
            <v>Guindauto hidráulico, capacidade máxima de carga 6200 kg, momento máximo de carga 11,7 tm, alcance máximo horizontal 9,7 m, para montagem sobre chassi de caminhão pbt mínimo 13000 kg (inclui montagem, não inclui caminhão) - juros. AF_06/2014</v>
          </cell>
          <cell r="C3386" t="str">
            <v>h</v>
          </cell>
          <cell r="D3386">
            <v>2.89</v>
          </cell>
        </row>
        <row r="3387">
          <cell r="A3387" t="str">
            <v>89262</v>
          </cell>
          <cell r="B3387" t="str">
            <v>Guindauto hidráulico, capacidade máxima de carga 6200 kg, momento máximo de carga 11,7 tm, alcance máximo horizontal 9,7 m, para montagem sobre chassi de caminhão pbt mínimo 13000 kg (inclui montagem, não inclui caminhão) - manutenção. AF_06/2014</v>
          </cell>
          <cell r="C3387" t="str">
            <v>h</v>
          </cell>
          <cell r="D3387">
            <v>14.15</v>
          </cell>
        </row>
        <row r="3388">
          <cell r="A3388" t="str">
            <v>89810</v>
          </cell>
          <cell r="B3388" t="str">
            <v>Joelho 45 graus, PVC, série normal, esgoto predial, DN  100 mm, junta elástica, fornecido e instalado em prumada de esgoto sanitário ou ventilação. AF_12/2014</v>
          </cell>
          <cell r="C3388" t="str">
            <v>un</v>
          </cell>
          <cell r="D3388">
            <v>11.2</v>
          </cell>
        </row>
        <row r="3389">
          <cell r="A3389" t="str">
            <v>89746</v>
          </cell>
          <cell r="B3389" t="str">
            <v>Joelho 45 graus, PVC, série normal, esgoto predial, DN  100 mm, junta elástica, fornecido e instalado em ramal de descarga ou ramal de esgoto sanitário. AF_12/2014</v>
          </cell>
          <cell r="C3389" t="str">
            <v>un</v>
          </cell>
          <cell r="D3389">
            <v>14.51</v>
          </cell>
        </row>
        <row r="3390">
          <cell r="A3390" t="str">
            <v>89851</v>
          </cell>
          <cell r="B3390" t="str">
            <v>Joelho 45 graus, PVC, série normal, esgoto predial, DN  100 mm, junta elástica, fornecido e instalado em subcoletor aéreo de esgoto sanitário. AF_12/2014</v>
          </cell>
          <cell r="C3390" t="str">
            <v>un</v>
          </cell>
          <cell r="D3390">
            <v>14.26</v>
          </cell>
        </row>
        <row r="3391">
          <cell r="A3391" t="str">
            <v>89855</v>
          </cell>
          <cell r="B3391" t="str">
            <v>Joelho 45 graus, PVC, série normal, esgoto predial, DN  150 mm, junta elástica, fornecido e instalado em subcoletor aéreo de esgoto sanitário. AF_12/2014</v>
          </cell>
          <cell r="C3391" t="str">
            <v>un</v>
          </cell>
          <cell r="D3391">
            <v>72.069999999999993</v>
          </cell>
        </row>
        <row r="3392">
          <cell r="A3392" t="str">
            <v>89726</v>
          </cell>
          <cell r="B3392" t="str">
            <v>Joelho 45 graus, PVC, série normal, esgoto predial, DN  40 mm, junta soldável, fornecido e instalado em ramal de descarga ou ramal de esgoto sanitário. AF_12/2014_p</v>
          </cell>
          <cell r="C3392" t="str">
            <v>un</v>
          </cell>
          <cell r="D3392">
            <v>4.8600000000000003</v>
          </cell>
        </row>
        <row r="3393">
          <cell r="A3393" t="str">
            <v>89802</v>
          </cell>
          <cell r="B3393" t="str">
            <v>Joelho 45 graus, PVC, série normal, esgoto predial, DN  50 mm, junta elástica, fornecido e instalado em prumada de esgoto sanitário ou ventilação. AF_12/2014</v>
          </cell>
          <cell r="C3393" t="str">
            <v>un</v>
          </cell>
          <cell r="D3393">
            <v>4.72</v>
          </cell>
        </row>
        <row r="3394">
          <cell r="A3394" t="str">
            <v>89732</v>
          </cell>
          <cell r="B3394" t="str">
            <v>Joelho 45 graus, PVC, série normal, esgoto predial, DN  50 mm, junta elástica, fornecido e instalado em ramal de descarga ou ramal de esgoto sanitário. AF_12/2014</v>
          </cell>
          <cell r="C3394" t="str">
            <v>un</v>
          </cell>
          <cell r="D3394">
            <v>7.01</v>
          </cell>
        </row>
        <row r="3395">
          <cell r="A3395" t="str">
            <v>89806</v>
          </cell>
          <cell r="B3395" t="str">
            <v>Joelho 45 graus, PVC, série normal, esgoto predial, DN  75 mm, junta elástica, fornecido e instalado em prumada de esgoto sanitário ou ventilação. AF_12/2014</v>
          </cell>
          <cell r="C3395" t="str">
            <v>un</v>
          </cell>
          <cell r="D3395">
            <v>9.11</v>
          </cell>
        </row>
        <row r="3396">
          <cell r="A3396" t="str">
            <v>89739</v>
          </cell>
          <cell r="B3396" t="str">
            <v>Joelho 45 graus, PVC, série normal, esgoto predial, DN  75 mm, junta elástica, fornecido e instalado em ramal de descarga ou ramal de esgoto sanitário. AF_12/2014</v>
          </cell>
          <cell r="C3396" t="str">
            <v>un</v>
          </cell>
          <cell r="D3396">
            <v>11.91</v>
          </cell>
        </row>
        <row r="3397">
          <cell r="A3397" t="str">
            <v>89585</v>
          </cell>
          <cell r="B3397" t="str">
            <v>Joelho 45 graus, PVC, série R, água pluvial, DN  100 mm, junta elástica, fornecido e instalado em condutores verticais de águas pluviais. AF_12/2014</v>
          </cell>
          <cell r="C3397" t="str">
            <v>un</v>
          </cell>
          <cell r="D3397">
            <v>25.45</v>
          </cell>
        </row>
        <row r="3398">
          <cell r="A3398" t="str">
            <v>89531</v>
          </cell>
          <cell r="B3398" t="str">
            <v>Joelho 45 graus, PVC, série R, água pluvial, DN  100 mm, junta elástica, fornecido e instalado em ramal de encaminhamento. AF_12/2014</v>
          </cell>
          <cell r="C3398" t="str">
            <v>un</v>
          </cell>
          <cell r="D3398">
            <v>26.47</v>
          </cell>
        </row>
        <row r="3399">
          <cell r="A3399" t="str">
            <v>89591</v>
          </cell>
          <cell r="B3399" t="str">
            <v>Joelho 45 graus, PVC, série R, água pluvial, DN  150 mm, junta elástica, fornecido e instalado em condutores verticais de águas pluviais. AF_12/2014</v>
          </cell>
          <cell r="C3399" t="str">
            <v>un</v>
          </cell>
          <cell r="D3399">
            <v>77.8</v>
          </cell>
        </row>
        <row r="3400">
          <cell r="A3400" t="str">
            <v>89516</v>
          </cell>
          <cell r="B3400" t="str">
            <v>Joelho 45 graus, PVC, série R, água pluvial, DN  40 mm, junta soldável, fornecido e instalado em ramal de encaminhamento. AF_12/2014_p</v>
          </cell>
          <cell r="C3400" t="str">
            <v>un</v>
          </cell>
          <cell r="D3400">
            <v>5.92</v>
          </cell>
        </row>
        <row r="3401">
          <cell r="A3401" t="str">
            <v>89520</v>
          </cell>
          <cell r="B3401" t="str">
            <v>Joelho 45 graus, PVC, série R, água pluvial, DN  50 mm, junta elástica, fornecido e instalado em ramal de encaminhamento. AF_12/2014</v>
          </cell>
          <cell r="C3401" t="str">
            <v>un</v>
          </cell>
          <cell r="D3401">
            <v>8.51</v>
          </cell>
        </row>
        <row r="3402">
          <cell r="A3402" t="str">
            <v>89582</v>
          </cell>
          <cell r="B3402" t="str">
            <v>Joelho 45 graus, PVC, série R, água pluvial, DN  75 mm, junta elástica, fornecido e instalado em condutores verticais de águas pluviais. AF_12/2014</v>
          </cell>
          <cell r="C3402" t="str">
            <v>un</v>
          </cell>
          <cell r="D3402">
            <v>18.489999999999998</v>
          </cell>
        </row>
        <row r="3403">
          <cell r="A3403" t="str">
            <v>89524</v>
          </cell>
          <cell r="B3403" t="str">
            <v>Joelho 45 graus, PVC, série R, água pluvial, DN  75 mm, junta elástica, fornecido e instalado em ramal de encaminhamento. AF_12/2014</v>
          </cell>
          <cell r="C3403" t="str">
            <v>un</v>
          </cell>
          <cell r="D3403">
            <v>19.510000000000002</v>
          </cell>
        </row>
        <row r="3404">
          <cell r="A3404" t="str">
            <v>89405</v>
          </cell>
          <cell r="B3404" t="str">
            <v>Joelho 45 graus, PVC, soldável, DN  20mm, instalado em ramal de distribuição de água fornecimento e instalação. AF_12/2014_p</v>
          </cell>
          <cell r="C3404" t="str">
            <v>un</v>
          </cell>
          <cell r="D3404">
            <v>2.98</v>
          </cell>
        </row>
        <row r="3405">
          <cell r="A3405" t="str">
            <v>89359</v>
          </cell>
          <cell r="B3405" t="str">
            <v>Joelho 45 graus, PVC, soldável, DN  20mm, instalado em ramal ou sub-ramal de água – fornecimento e instalação . AF_12/2014_p</v>
          </cell>
          <cell r="C3405" t="str">
            <v>un</v>
          </cell>
          <cell r="D3405">
            <v>4.32</v>
          </cell>
        </row>
        <row r="3406">
          <cell r="A3406" t="str">
            <v>89867</v>
          </cell>
          <cell r="B3406" t="str">
            <v>Joelho 45 graus, PVC, soldável, DN  25mm, instalado em dreno de ar-condicionado – fornecimento e instalação. AF_12/2014_p</v>
          </cell>
          <cell r="C3406" t="str">
            <v>un</v>
          </cell>
          <cell r="D3406">
            <v>3.44</v>
          </cell>
        </row>
        <row r="3407">
          <cell r="A3407" t="str">
            <v>89485</v>
          </cell>
          <cell r="B3407" t="str">
            <v>Joelho 45 graus, PVC, soldável, DN  25mm, instalado em prumada de água – fornecimento e instalação. AF_12/2014_p</v>
          </cell>
          <cell r="C3407" t="str">
            <v>un</v>
          </cell>
          <cell r="D3407">
            <v>3.17</v>
          </cell>
        </row>
        <row r="3408">
          <cell r="A3408" t="str">
            <v>89409</v>
          </cell>
          <cell r="B3408" t="str">
            <v>Joelho 45 graus, PVC, soldável, DN  25mm, instalado em ramal de distribuição de água fornecimento e instalação. AF_12/2014_p</v>
          </cell>
          <cell r="C3408" t="str">
            <v>un</v>
          </cell>
          <cell r="D3408">
            <v>3.95</v>
          </cell>
        </row>
        <row r="3409">
          <cell r="A3409" t="str">
            <v>89363</v>
          </cell>
          <cell r="B3409" t="str">
            <v>Joelho 45 graus, PVC, soldável, DN  25mm, instalado em ramal ou sub-ramal de água – fornecimento e instalação . AF_12/2014_p</v>
          </cell>
          <cell r="C3409" t="str">
            <v>un</v>
          </cell>
          <cell r="D3409">
            <v>5.49</v>
          </cell>
        </row>
        <row r="3410">
          <cell r="A3410" t="str">
            <v>89493</v>
          </cell>
          <cell r="B3410" t="str">
            <v>Joelho 45 graus, PVC, soldável, DN  32mm, instalado em prumada de água – fornecimento e instalação. AF_12/2014_p</v>
          </cell>
          <cell r="C3410" t="str">
            <v>un</v>
          </cell>
          <cell r="D3410">
            <v>5.27</v>
          </cell>
        </row>
        <row r="3411">
          <cell r="A3411" t="str">
            <v>89414</v>
          </cell>
          <cell r="B3411" t="str">
            <v>Joelho 45 graus, PVC, soldável, DN  32mm, instalado em ramal de distribuição de água - fornecimento e instalação. AF_12/2014_p</v>
          </cell>
          <cell r="C3411" t="str">
            <v>un</v>
          </cell>
          <cell r="D3411">
            <v>6.15</v>
          </cell>
        </row>
        <row r="3412">
          <cell r="A3412" t="str">
            <v>89368</v>
          </cell>
          <cell r="B3412" t="str">
            <v>Joelho 45 graus, PVC, soldável, DN  32mm, instalado em ramal ou sub-ramal de água – fornecimento e instalação . AF_12/2014_p</v>
          </cell>
          <cell r="C3412" t="str">
            <v>un</v>
          </cell>
          <cell r="D3412">
            <v>8</v>
          </cell>
        </row>
        <row r="3413">
          <cell r="A3413" t="str">
            <v>89498</v>
          </cell>
          <cell r="B3413" t="str">
            <v>Joelho 45 graus, PVC, soldável, DN  40mm, instalado em prumada de água – fornecimento e instalação. AF_12/2014_p</v>
          </cell>
          <cell r="C3413" t="str">
            <v>un</v>
          </cell>
          <cell r="D3413">
            <v>7.16</v>
          </cell>
        </row>
        <row r="3414">
          <cell r="A3414" t="str">
            <v>89502</v>
          </cell>
          <cell r="B3414" t="str">
            <v>Joelho 45 graus, PVC, soldável, DN  50mm, instalado em prumada de água – fornecimento e instalação. AF_12/2014_p</v>
          </cell>
          <cell r="C3414" t="str">
            <v>un</v>
          </cell>
          <cell r="D3414">
            <v>9.1999999999999993</v>
          </cell>
        </row>
        <row r="3415">
          <cell r="A3415" t="str">
            <v>89506</v>
          </cell>
          <cell r="B3415" t="str">
            <v>Joelho 45 graus, PVC, soldável, DN  60mm, instalado em prumada de água – fornecimento e instalação. AF_12/2014_p</v>
          </cell>
          <cell r="C3415" t="str">
            <v>un</v>
          </cell>
          <cell r="D3415">
            <v>22.79</v>
          </cell>
        </row>
        <row r="3416">
          <cell r="A3416" t="str">
            <v>89515</v>
          </cell>
          <cell r="B3416" t="str">
            <v>Joelho 45 graus, PVC, soldável, DN  75mm, instalado em prumada de água – fornecimento e instalação. AF_12/2014_p</v>
          </cell>
          <cell r="C3416" t="str">
            <v>un</v>
          </cell>
          <cell r="D3416">
            <v>50.15</v>
          </cell>
        </row>
        <row r="3417">
          <cell r="A3417" t="str">
            <v>89523</v>
          </cell>
          <cell r="B3417" t="str">
            <v>Joelho 45 graus, PVC, soldável, DN  85mm, instalado em prumada de água – fornecimento e instalação. AF_12/2014_p</v>
          </cell>
          <cell r="C3417" t="str">
            <v>un</v>
          </cell>
          <cell r="D3417">
            <v>56.93</v>
          </cell>
        </row>
        <row r="3418">
          <cell r="A3418" t="str">
            <v>89366</v>
          </cell>
          <cell r="B3418" t="str">
            <v>Joelho 90 graus com bucha de latão, PVC, soldável, DN  25mm, x 3/4” instalado em ramal ou sub-ramal de água fornecimento e instalação . AF_12/2014_p</v>
          </cell>
          <cell r="C3418" t="str">
            <v>un</v>
          </cell>
          <cell r="D3418">
            <v>9.7799999999999994</v>
          </cell>
        </row>
        <row r="3419">
          <cell r="A3419" t="str">
            <v>89637</v>
          </cell>
          <cell r="B3419" t="str">
            <v>Joelho 90 graus, CPVC, soldável, DN  15mm, instalado em ramal ou sub-ramal de água – fornecimento e instalação. AF_12/2014</v>
          </cell>
          <cell r="C3419" t="str">
            <v>un</v>
          </cell>
          <cell r="D3419">
            <v>5.15</v>
          </cell>
        </row>
        <row r="3420">
          <cell r="A3420" t="str">
            <v>89641</v>
          </cell>
          <cell r="B3420" t="str">
            <v>Joelho 90 graus, CPVC, soldável, DN  22mm, instalado em ramal ou sub-ramal de água – fornecimento e instalação . AF_12/2014</v>
          </cell>
          <cell r="C3420" t="str">
            <v>un</v>
          </cell>
          <cell r="D3420">
            <v>7.23</v>
          </cell>
        </row>
        <row r="3421">
          <cell r="A3421" t="str">
            <v>89809</v>
          </cell>
          <cell r="B3421" t="str">
            <v>Joelho 90 graus, PVC, série normal, esgoto predial, DN  100 mm, junta elástica, fornecido e instalado em prumada de esgoto sanitário ou ventilação. AF_12/2014</v>
          </cell>
          <cell r="C3421" t="str">
            <v>un</v>
          </cell>
          <cell r="D3421">
            <v>11.68</v>
          </cell>
        </row>
        <row r="3422">
          <cell r="A3422" t="str">
            <v>89744</v>
          </cell>
          <cell r="B3422" t="str">
            <v>Joelho 90 graus, PVC, série normal, esgoto predial, DN  100 mm, junta elástica, fornecido e instalado em ramal de descarga ou ramal de esgoto sanitário. AF_12/2014</v>
          </cell>
          <cell r="C3422" t="str">
            <v>un</v>
          </cell>
          <cell r="D3422">
            <v>14.99</v>
          </cell>
        </row>
        <row r="3423">
          <cell r="A3423" t="str">
            <v>89850</v>
          </cell>
          <cell r="B3423" t="str">
            <v>Joelho 90 graus, PVC, série normal, esgoto predial, DN  100 mm, junta elástica, fornecido e instalado em subcoletor aéreo de esgoto sanitário. AF_12/2014</v>
          </cell>
          <cell r="C3423" t="str">
            <v>un</v>
          </cell>
          <cell r="D3423">
            <v>14.73</v>
          </cell>
        </row>
        <row r="3424">
          <cell r="A3424" t="str">
            <v>89854</v>
          </cell>
          <cell r="B3424" t="str">
            <v>Joelho 90 graus, PVC, série normal, esgoto predial, DN  150 mm, junta elástica, fornecido e instalado em subcoletor aéreo de esgoto sanitário. AF_12/2014</v>
          </cell>
          <cell r="C3424" t="str">
            <v>un</v>
          </cell>
          <cell r="D3424">
            <v>74.819999999999993</v>
          </cell>
        </row>
        <row r="3425">
          <cell r="A3425" t="str">
            <v>89724</v>
          </cell>
          <cell r="B3425" t="str">
            <v>Joelho 90 graus, PVC, série normal, esgoto predial, DN  40 mm, junta soldável, fornecido e instalado em ramal de descarga ou ramal de esgoto sanitário. AF_12/2014_p</v>
          </cell>
          <cell r="C3425" t="str">
            <v>un</v>
          </cell>
          <cell r="D3425">
            <v>4.6399999999999997</v>
          </cell>
        </row>
        <row r="3426">
          <cell r="A3426" t="str">
            <v>89801</v>
          </cell>
          <cell r="B3426" t="str">
            <v>Joelho 90 graus, PVC, série normal, esgoto predial, DN  50 mm, junta elástica, fornecido e instalado em prumada de esgoto sanitário ou ventilação. AF_12/2014</v>
          </cell>
          <cell r="C3426" t="str">
            <v>un</v>
          </cell>
          <cell r="D3426">
            <v>4.1900000000000004</v>
          </cell>
        </row>
        <row r="3427">
          <cell r="A3427" t="str">
            <v>89731</v>
          </cell>
          <cell r="B3427" t="str">
            <v>Joelho 90 graus, PVC, série normal, esgoto predial, DN  50 mm, junta elástica, fornecido e instalado em ramal de descarga ou ramal de esgoto sanitário. AF_12/2014</v>
          </cell>
          <cell r="C3427" t="str">
            <v>un</v>
          </cell>
          <cell r="D3427">
            <v>6.48</v>
          </cell>
        </row>
        <row r="3428">
          <cell r="A3428" t="str">
            <v>89805</v>
          </cell>
          <cell r="B3428" t="str">
            <v>Joelho 90 graus, PVC, série normal, esgoto predial, DN  75 mm, junta elástica, fornecido e instalado em prumada de esgoto sanitário ou ventilação. AF_12/2014</v>
          </cell>
          <cell r="C3428" t="str">
            <v>un</v>
          </cell>
          <cell r="D3428">
            <v>8.42</v>
          </cell>
        </row>
        <row r="3429">
          <cell r="A3429" t="str">
            <v>89737</v>
          </cell>
          <cell r="B3429" t="str">
            <v>Joelho 90 graus, PVC, série normal, esgoto predial, DN  75 mm, junta elástica, fornecido e instalado em ramal de descarga ou ramal de esgoto sanitário. AF_12/2014</v>
          </cell>
          <cell r="C3429" t="str">
            <v>un</v>
          </cell>
          <cell r="D3429">
            <v>11.22</v>
          </cell>
        </row>
        <row r="3430">
          <cell r="A3430" t="str">
            <v>89584</v>
          </cell>
          <cell r="B3430" t="str">
            <v>Joelho 90 graus, PVC, série R, água pluvial, DN  100 mm, junta elástica, fornecido e instalado em condutores verticais de águas pluviais. AF_12/2014</v>
          </cell>
          <cell r="C3430" t="str">
            <v>un</v>
          </cell>
          <cell r="D3430">
            <v>30.42</v>
          </cell>
        </row>
        <row r="3431">
          <cell r="A3431" t="str">
            <v>89529</v>
          </cell>
          <cell r="B3431" t="str">
            <v>Joelho 90 graus, PVC, série R, água pluvial, DN  100 mm, junta elástica, fornecido e instalado em ramal de encaminhamento. AF_12/2014</v>
          </cell>
          <cell r="C3431" t="str">
            <v>un</v>
          </cell>
          <cell r="D3431">
            <v>31.43</v>
          </cell>
        </row>
        <row r="3432">
          <cell r="A3432" t="str">
            <v>89590</v>
          </cell>
          <cell r="B3432" t="str">
            <v>Joelho 90 graus, PVC, série R, água pluvial, DN  150 mm, junta elástica, fornecido e instalado em condutores verticais de águas pluviais. AF_12/2014</v>
          </cell>
          <cell r="C3432" t="str">
            <v>un</v>
          </cell>
          <cell r="D3432">
            <v>96.34</v>
          </cell>
        </row>
        <row r="3433">
          <cell r="A3433" t="str">
            <v>89514</v>
          </cell>
          <cell r="B3433" t="str">
            <v>Joelho 90 graus, PVC, série R, água pluvial, DN  40 mm, junta soldável, fornecido e instalado em ramal de encaminhamento. AF_12/2014_p</v>
          </cell>
          <cell r="C3433" t="str">
            <v>un</v>
          </cell>
          <cell r="D3433">
            <v>6.29</v>
          </cell>
        </row>
        <row r="3434">
          <cell r="A3434" t="str">
            <v>89518</v>
          </cell>
          <cell r="B3434" t="str">
            <v>Joelho 90 graus, PVC, série R, água pluvial, DN  50 mm, junta elástica, fornecido e instalado em ramal de encaminhamento. AF_12/2014</v>
          </cell>
          <cell r="C3434" t="str">
            <v>un</v>
          </cell>
          <cell r="D3434">
            <v>9.34</v>
          </cell>
        </row>
        <row r="3435">
          <cell r="A3435" t="str">
            <v>89581</v>
          </cell>
          <cell r="B3435" t="str">
            <v>Joelho 90 graus, PVC, série R, água pluvial, DN  75 mm, junta elástica, fornecido e instalado em condutores verticais de águas pluviais. AF_12/2014</v>
          </cell>
          <cell r="C3435" t="str">
            <v>un</v>
          </cell>
          <cell r="D3435">
            <v>19.02</v>
          </cell>
        </row>
        <row r="3436">
          <cell r="A3436" t="str">
            <v>89522</v>
          </cell>
          <cell r="B3436" t="str">
            <v>Joelho 90 graus, PVC, série R, água pluvial, DN  75 mm, junta elástica, fornecido e instalado em ramal de encaminhamento. AF_12/2014</v>
          </cell>
          <cell r="C3436" t="str">
            <v>un</v>
          </cell>
          <cell r="D3436">
            <v>20.04</v>
          </cell>
        </row>
        <row r="3437">
          <cell r="A3437" t="str">
            <v>89404</v>
          </cell>
          <cell r="B3437" t="str">
            <v>Joelho 90 graus, PVC, soldável, DN  20mm, instalado em ramal de distribuição de água fornecimento e instalação. AF_12/2014_p</v>
          </cell>
          <cell r="C3437" t="str">
            <v>un</v>
          </cell>
          <cell r="D3437">
            <v>2.82</v>
          </cell>
        </row>
        <row r="3438">
          <cell r="A3438" t="str">
            <v>89358</v>
          </cell>
          <cell r="B3438" t="str">
            <v>Joelho 90 graus, PVC, soldável, DN  20mm, instalado em ramal ou sub-ramal de água – fornecimento e instalação . AF_12/2014_p</v>
          </cell>
          <cell r="C3438" t="str">
            <v>un</v>
          </cell>
          <cell r="D3438">
            <v>4.16</v>
          </cell>
        </row>
        <row r="3439">
          <cell r="A3439" t="str">
            <v>89866</v>
          </cell>
          <cell r="B3439" t="str">
            <v>Joelho 90 graus, PVC, soldável, DN  25mm, instalado em dreno de ar-condicionado – fornecimento e instalação. AF_12/2014_p</v>
          </cell>
          <cell r="C3439" t="str">
            <v>un</v>
          </cell>
          <cell r="D3439">
            <v>2.85</v>
          </cell>
        </row>
        <row r="3440">
          <cell r="A3440" t="str">
            <v>89481</v>
          </cell>
          <cell r="B3440" t="str">
            <v>Joelho 90 graus, PVC, soldável, DN  25mm, instalado em prumada de água – fornecimento e instalação. AF_12/2014_p</v>
          </cell>
          <cell r="C3440" t="str">
            <v>un</v>
          </cell>
          <cell r="D3440">
            <v>2.59</v>
          </cell>
        </row>
        <row r="3441">
          <cell r="A3441" t="str">
            <v>89408</v>
          </cell>
          <cell r="B3441" t="str">
            <v>Joelho 90 graus, PVC, soldável, DN  25mm, instalado em ramal de distribuição de água fornecimento e instalação. AF_12/2014_p</v>
          </cell>
          <cell r="C3441" t="str">
            <v>un</v>
          </cell>
          <cell r="D3441">
            <v>3.37</v>
          </cell>
        </row>
        <row r="3442">
          <cell r="A3442" t="str">
            <v>89362</v>
          </cell>
          <cell r="B3442" t="str">
            <v>Joelho 90 graus, PVC, soldável, DN  25mm, instalado em ramal ou sub-ramal de água – fornecimento e instalação . AF_12/2014_p</v>
          </cell>
          <cell r="C3442" t="str">
            <v>un</v>
          </cell>
          <cell r="D3442">
            <v>4.91</v>
          </cell>
        </row>
        <row r="3443">
          <cell r="A3443" t="str">
            <v>89412</v>
          </cell>
          <cell r="B3443" t="str">
            <v>Joelho 90 graus, PVC, soldável, DN  25mm, x 3/4” instalado em ramal de distribuição de água fornecimento e instalação. AF_12/2014_p</v>
          </cell>
          <cell r="C3443" t="str">
            <v>un</v>
          </cell>
          <cell r="D3443">
            <v>4.8499999999999996</v>
          </cell>
        </row>
        <row r="3444">
          <cell r="A3444" t="str">
            <v>89492</v>
          </cell>
          <cell r="B3444" t="str">
            <v>Joelho 90 graus, PVC, soldável, DN  32mm, instalado em prumada de água – fornecimento e instalação. AF_12/2014_p</v>
          </cell>
          <cell r="C3444" t="str">
            <v>un</v>
          </cell>
          <cell r="D3444">
            <v>3.95</v>
          </cell>
        </row>
        <row r="3445">
          <cell r="A3445" t="str">
            <v>89413</v>
          </cell>
          <cell r="B3445" t="str">
            <v>Joelho 90 graus, PVC, soldável, DN  32mm, instalado em ramal de distribuição de água fornecimento e instalação. AF_12/2014_p</v>
          </cell>
          <cell r="C3445" t="str">
            <v>un</v>
          </cell>
          <cell r="D3445">
            <v>4.83</v>
          </cell>
        </row>
        <row r="3446">
          <cell r="A3446" t="str">
            <v>89367</v>
          </cell>
          <cell r="B3446" t="str">
            <v>Joelho 90 graus, PVC, soldável, DN  32mm, instalado em ramal ou sub-ramal de água – fornecimento e instalação . AF_12/2014_p</v>
          </cell>
          <cell r="C3446" t="str">
            <v>un</v>
          </cell>
          <cell r="D3446">
            <v>6.68</v>
          </cell>
        </row>
        <row r="3447">
          <cell r="A3447" t="str">
            <v>89497</v>
          </cell>
          <cell r="B3447" t="str">
            <v>Joelho 90 graus, PVC, soldável, DN  40mm, instalado em prumada de água– fornecimento e instalação. AF_12/2014_p</v>
          </cell>
          <cell r="C3447" t="str">
            <v>un</v>
          </cell>
          <cell r="D3447">
            <v>6.37</v>
          </cell>
        </row>
        <row r="3448">
          <cell r="A3448" t="str">
            <v>89501</v>
          </cell>
          <cell r="B3448" t="str">
            <v>Joelho 90 graus, PVC, soldável, DN  50mm, instalado em prumada de água – fornecimento e instalação. AF_12/2014_p</v>
          </cell>
          <cell r="C3448" t="str">
            <v>un</v>
          </cell>
          <cell r="D3448">
            <v>7.87</v>
          </cell>
        </row>
        <row r="3449">
          <cell r="A3449" t="str">
            <v>89505</v>
          </cell>
          <cell r="B3449" t="str">
            <v>Joelho 90 graus, PVC, soldável, DN  60mm, instalado em prumada de água – fornecimento e instalação. AF_12/2014_p</v>
          </cell>
          <cell r="C3449" t="str">
            <v>un</v>
          </cell>
          <cell r="D3449">
            <v>23.21</v>
          </cell>
        </row>
        <row r="3450">
          <cell r="A3450" t="str">
            <v>89513</v>
          </cell>
          <cell r="B3450" t="str">
            <v>Joelho 90 graus, PVC, soldável, DN  75mm, instalado em prumada de água – fornecimento e instalação. AF_12/2014_p</v>
          </cell>
          <cell r="C3450" t="str">
            <v>un</v>
          </cell>
          <cell r="D3450">
            <v>65.430000000000007</v>
          </cell>
        </row>
        <row r="3451">
          <cell r="A3451" t="str">
            <v>89521</v>
          </cell>
          <cell r="B3451" t="str">
            <v>Joelho 90 graus, PVC, soldável, DN  85mm, instalado em prumada de água – fornecimento e instalação. AF_12/2014_p</v>
          </cell>
          <cell r="C3451" t="str">
            <v>un</v>
          </cell>
          <cell r="D3451">
            <v>73.86</v>
          </cell>
        </row>
        <row r="3452">
          <cell r="A3452" t="str">
            <v>89645</v>
          </cell>
          <cell r="B3452" t="str">
            <v>Joelho de transição, 90 graus, CPVC, soldável, DN  22mm x 3/4", instalado em ramal ou sub-ramal de água – fornecimento e instalação . AF_12/2014</v>
          </cell>
          <cell r="C3452" t="str">
            <v>un</v>
          </cell>
          <cell r="D3452">
            <v>15.71</v>
          </cell>
        </row>
        <row r="3453">
          <cell r="A3453" t="str">
            <v>89574</v>
          </cell>
          <cell r="B3453" t="str">
            <v>Junção dupla, PVC, série R, água pluvial, DN  100 x 100 x 100 mm, junta elástica, fornecido e instalado em ramal de encaminhamento. AF_12/2014</v>
          </cell>
          <cell r="C3453" t="str">
            <v>un</v>
          </cell>
          <cell r="D3453">
            <v>71.95</v>
          </cell>
        </row>
        <row r="3454">
          <cell r="A3454" t="str">
            <v>89834</v>
          </cell>
          <cell r="B3454" t="str">
            <v>Junção simples, PVC, série normal, esgoto predial, DN  100 x 100 mm, junta elástica, fornecido e instalado em prumada de esgoto sanitário ou ventilação. AF_12/2014</v>
          </cell>
          <cell r="C3454" t="str">
            <v>un</v>
          </cell>
          <cell r="D3454">
            <v>24.07</v>
          </cell>
        </row>
        <row r="3455">
          <cell r="A3455" t="str">
            <v>89797</v>
          </cell>
          <cell r="B3455" t="str">
            <v>Junção simples, PVC, série normal, esgoto predial, DN  100 x 100 mm, junta elástica, fornecido e instalado em ramal de descarga ou ramal de esgoto sanitário. AF_12/2014</v>
          </cell>
          <cell r="C3455" t="str">
            <v>un</v>
          </cell>
          <cell r="D3455">
            <v>28.4</v>
          </cell>
        </row>
        <row r="3456">
          <cell r="A3456" t="str">
            <v>89861</v>
          </cell>
          <cell r="B3456" t="str">
            <v>Junção simples, PVC, série normal, esgoto predial, DN  100 x 100 mm, junta elástica, fornecido e instalado em subcoletor aéreo de esgoto sanitário. AF_12/2014</v>
          </cell>
          <cell r="C3456" t="str">
            <v>un</v>
          </cell>
          <cell r="D3456">
            <v>28.15</v>
          </cell>
        </row>
        <row r="3457">
          <cell r="A3457" t="str">
            <v>89863</v>
          </cell>
          <cell r="B3457" t="str">
            <v>Junção simples, PVC, série normal, esgoto predial, DN  150 x 150 mm, junta elástica, fornecido e instalado em subcoletor aéreo de esgoto sanitário. AF_12/2014</v>
          </cell>
          <cell r="C3457" t="str">
            <v>un</v>
          </cell>
          <cell r="D3457">
            <v>149.91999999999999</v>
          </cell>
        </row>
        <row r="3458">
          <cell r="A3458" t="str">
            <v>89783</v>
          </cell>
          <cell r="B3458" t="str">
            <v>Junção simples, PVC, série normal, esgoto predial, DN  40 mm, junta soldável, fornecido e instalado em ramal de descarga ou ramal de esgoto sanitário. AF_12/2014_p</v>
          </cell>
          <cell r="C3458" t="str">
            <v>un</v>
          </cell>
          <cell r="D3458">
            <v>7.24</v>
          </cell>
        </row>
        <row r="3459">
          <cell r="A3459" t="str">
            <v>89827</v>
          </cell>
          <cell r="B3459" t="str">
            <v>Junção simples, PVC, série normal, esgoto predial, DN  50 x 50 mm, junta elástica, fornecido e instalado em prumada de esgoto sanitário ou ventilação. AF_12/2014</v>
          </cell>
          <cell r="C3459" t="str">
            <v>un</v>
          </cell>
          <cell r="D3459">
            <v>9.8800000000000008</v>
          </cell>
        </row>
        <row r="3460">
          <cell r="A3460" t="str">
            <v>89785</v>
          </cell>
          <cell r="B3460" t="str">
            <v>Junção simples, PVC, série normal, esgoto predial, DN  50 x 50 mm, junta elástica, fornecido e instalado em ramal de descarga ou ramal de esgoto sanitário. AF_12/2014</v>
          </cell>
          <cell r="C3460" t="str">
            <v>un</v>
          </cell>
          <cell r="D3460">
            <v>12.69</v>
          </cell>
        </row>
        <row r="3461">
          <cell r="A3461" t="str">
            <v>89830</v>
          </cell>
          <cell r="B3461" t="str">
            <v>Junção simples, PVC, série normal, esgoto predial, DN  75 x 75 mm, junta elástica, fornecido e instalado em prumada de esgoto sanitário ou ventilação. AF_12/2014</v>
          </cell>
          <cell r="C3461" t="str">
            <v>un</v>
          </cell>
          <cell r="D3461">
            <v>17.96</v>
          </cell>
        </row>
        <row r="3462">
          <cell r="A3462" t="str">
            <v>89795</v>
          </cell>
          <cell r="B3462" t="str">
            <v>Junção simples, PVC, série normal, esgoto predial, DN  75 x 75 mm, junta elástica, fornecido e instalado em ramal de descarga ou ramal de esgoto sanitário. AF_12/2014</v>
          </cell>
          <cell r="C3462" t="str">
            <v>un</v>
          </cell>
          <cell r="D3462">
            <v>21.52</v>
          </cell>
        </row>
        <row r="3463">
          <cell r="A3463" t="str">
            <v>89690</v>
          </cell>
          <cell r="B3463" t="str">
            <v>Junção simples, PVC, série R, água pluvial, DN  100 x 100 mm, junta elástica, fornecido e instalado em condutores verticais de águas pluviais. AF_12/2014</v>
          </cell>
          <cell r="C3463" t="str">
            <v>un</v>
          </cell>
          <cell r="D3463">
            <v>54.91</v>
          </cell>
        </row>
        <row r="3464">
          <cell r="A3464" t="str">
            <v>89567</v>
          </cell>
          <cell r="B3464" t="str">
            <v>Junção simples, PVC, série R, água pluvial, DN  100 x 100 mm, junta elástica, fornecido e instalado em ramal de encaminhamento. AF_12/2014</v>
          </cell>
          <cell r="C3464" t="str">
            <v>un</v>
          </cell>
          <cell r="D3464">
            <v>56.32</v>
          </cell>
        </row>
        <row r="3465">
          <cell r="A3465" t="str">
            <v>89692</v>
          </cell>
          <cell r="B3465" t="str">
            <v>Junção simples, PVC, série R, água pluvial, DN  100 x 75 mm, junta elástica, fornecido e instalado em condutores verticais de águas pluviais. AF_12/2014</v>
          </cell>
          <cell r="C3465" t="str">
            <v>un</v>
          </cell>
          <cell r="D3465">
            <v>53</v>
          </cell>
        </row>
        <row r="3466">
          <cell r="A3466" t="str">
            <v>89569</v>
          </cell>
          <cell r="B3466" t="str">
            <v>Junção simples, PVC, série R, água pluvial, DN  100 x 75 mm, junta elástica, fornecido e instalado em ramal de encaminhamento. AF_12/2014</v>
          </cell>
          <cell r="C3466" t="str">
            <v>un</v>
          </cell>
          <cell r="D3466">
            <v>54.4</v>
          </cell>
        </row>
        <row r="3467">
          <cell r="A3467" t="str">
            <v>89699</v>
          </cell>
          <cell r="B3467" t="str">
            <v>Junção simples, PVC, série R, água pluvial, DN  150 x 100 mm, junta elástica, fornecido e instalado em condutores verticais de águas pluviais. AF_12/2014</v>
          </cell>
          <cell r="C3467" t="str">
            <v>un</v>
          </cell>
          <cell r="D3467">
            <v>124.95</v>
          </cell>
        </row>
        <row r="3468">
          <cell r="A3468" t="str">
            <v>89698</v>
          </cell>
          <cell r="B3468" t="str">
            <v>Junção simples, PVC, série R, água pluvial, DN  150 x 150 mm, junta elástica, fornecido e instalado em condutores verticais de águas pluviais. AF_12/2014</v>
          </cell>
          <cell r="C3468" t="str">
            <v>un</v>
          </cell>
          <cell r="D3468">
            <v>154.12</v>
          </cell>
        </row>
        <row r="3469">
          <cell r="A3469" t="str">
            <v>89561</v>
          </cell>
          <cell r="B3469" t="str">
            <v>Junção simples, PVC, série R, água pluvial, DN  40 mm, junta soldável, fornecido e instalado em ramal de encaminhamento. AF_12/2014_p</v>
          </cell>
          <cell r="C3469" t="str">
            <v>un</v>
          </cell>
          <cell r="D3469">
            <v>10.85</v>
          </cell>
        </row>
        <row r="3470">
          <cell r="A3470" t="str">
            <v>89563</v>
          </cell>
          <cell r="B3470" t="str">
            <v>Junção simples, PVC, série R, água pluvial, DN  50 mm, junta elástica, fornecido e instalado em ramal de encaminhamento. AF_12/2014</v>
          </cell>
          <cell r="C3470" t="str">
            <v>un</v>
          </cell>
          <cell r="D3470">
            <v>16.36</v>
          </cell>
        </row>
        <row r="3471">
          <cell r="A3471" t="str">
            <v>89685</v>
          </cell>
          <cell r="B3471" t="str">
            <v>Junção simples, PVC, série R, água pluvial, DN  75 x 75 mm, junta elástica, fornecido e instalado em condutores verticais de águas pluviais. AF_12/2014</v>
          </cell>
          <cell r="C3471" t="str">
            <v>un</v>
          </cell>
          <cell r="D3471">
            <v>35.82</v>
          </cell>
        </row>
        <row r="3472">
          <cell r="A3472" t="str">
            <v>89565</v>
          </cell>
          <cell r="B3472" t="str">
            <v>Junção simples, PVC, série R, água pluvial, DN  75 x 75 mm, junta elástica, fornecido e instalado em ramal de encaminhamento. AF_12/2014</v>
          </cell>
          <cell r="C3472" t="str">
            <v>un</v>
          </cell>
          <cell r="D3472">
            <v>37.22</v>
          </cell>
        </row>
        <row r="3473">
          <cell r="A3473" t="str">
            <v>89973</v>
          </cell>
          <cell r="B3473" t="str">
            <v>Kit de misturador base bruta de latão ¾” monocomando para chuveiro, inclusive conexões, instalado em ramal de água – fornecimento e instalação. AF_12/2014</v>
          </cell>
          <cell r="C3473" t="str">
            <v>un</v>
          </cell>
          <cell r="D3473">
            <v>198.59</v>
          </cell>
        </row>
        <row r="3474">
          <cell r="A3474" t="str">
            <v>89971</v>
          </cell>
          <cell r="B3474" t="str">
            <v>Kit de registro de gaveta bruto de latão ½”, com 2 adaptadores curtos com bolsa e rosca, roscável, instalado em ramal de água – fornecimento e instalação. AF_12/2014</v>
          </cell>
          <cell r="C3474" t="str">
            <v>un</v>
          </cell>
          <cell r="D3474">
            <v>27.42</v>
          </cell>
        </row>
        <row r="3475">
          <cell r="A3475" t="str">
            <v>89972</v>
          </cell>
          <cell r="B3475" t="str">
            <v>Kit de registro de gaveta bruto de latão ¾", com 2 adaptadores curtos com bolsa e rosca, roscável, instalado em ramal de água - fornecimento e instalação. AF_12/2014</v>
          </cell>
          <cell r="C3475" t="str">
            <v>un</v>
          </cell>
          <cell r="D3475">
            <v>29.35</v>
          </cell>
        </row>
        <row r="3476">
          <cell r="A3476" t="str">
            <v>89969</v>
          </cell>
          <cell r="B3476" t="str">
            <v>Kit de registro de pressão bruto de latão ½”, inclusive conexões, roscável, instalado em ramal de água fria – fornecimento e instalação. AF_12/2014</v>
          </cell>
          <cell r="C3476" t="str">
            <v>un</v>
          </cell>
          <cell r="D3476">
            <v>24.37</v>
          </cell>
        </row>
        <row r="3477">
          <cell r="A3477" t="str">
            <v>89970</v>
          </cell>
          <cell r="B3477" t="str">
            <v>Kit de registro de pressão bruto de latão ¾" com adaptador curto e luva com bucha, roscável, instalado em ramal de água - fornecimento e instalação. AF_12/2014</v>
          </cell>
          <cell r="C3477" t="str">
            <v>un</v>
          </cell>
          <cell r="D3477">
            <v>26.28</v>
          </cell>
        </row>
        <row r="3478">
          <cell r="A3478" t="str">
            <v>89974</v>
          </cell>
          <cell r="B3478" t="str">
            <v>Kit de tê misturador em CPVC ¾” com duplo comando para chuveiro, inclusive conexões, instalado em ramal de água – fornecimento e instalação. AF_12/2014</v>
          </cell>
          <cell r="C3478" t="str">
            <v>un</v>
          </cell>
          <cell r="D3478">
            <v>172.6</v>
          </cell>
        </row>
        <row r="3479">
          <cell r="A3479" t="str">
            <v>89420</v>
          </cell>
          <cell r="B3479" t="str">
            <v>Luva com bucha de latão, PVC, soldável, DN  20mm x 1/2 , instalado em ramal de distribuição de água fornecimento e instalação. AF_12/2014_p</v>
          </cell>
          <cell r="C3479" t="str">
            <v>un</v>
          </cell>
          <cell r="D3479">
            <v>4.74</v>
          </cell>
        </row>
        <row r="3480">
          <cell r="A3480" t="str">
            <v>89374</v>
          </cell>
          <cell r="B3480" t="str">
            <v>Luva com bucha de latão, PVC, soldável, DN  20mm x 1/2”, instalado em ramal ou sub-ramal de água – fornecimento e instalação . AF_12/2014_p</v>
          </cell>
          <cell r="C3480" t="str">
            <v>un</v>
          </cell>
          <cell r="D3480">
            <v>5.62</v>
          </cell>
        </row>
        <row r="3481">
          <cell r="A3481" t="str">
            <v>89427</v>
          </cell>
          <cell r="B3481" t="str">
            <v>Luva com bucha de latão, PVC, soldável, DN  25mm x 3/4 , instalado em ramal de distribuição de água - fornecimento e instalação. AF_12/2014_p</v>
          </cell>
          <cell r="C3481" t="str">
            <v>un</v>
          </cell>
          <cell r="D3481">
            <v>6.05</v>
          </cell>
        </row>
        <row r="3482">
          <cell r="A3482" t="str">
            <v>89980</v>
          </cell>
          <cell r="B3482" t="str">
            <v>Luva com bucha de latão, PVC, soldável, DN  25mm x 3/4”, instalado em prumada de água – fornecimento e instalação. AF_12/2014_p</v>
          </cell>
          <cell r="C3482" t="str">
            <v>un</v>
          </cell>
          <cell r="D3482">
            <v>5.53</v>
          </cell>
        </row>
        <row r="3483">
          <cell r="A3483" t="str">
            <v>89381</v>
          </cell>
          <cell r="B3483" t="str">
            <v>Luva com bucha de latão, PVC, soldável, DN  25mm x 3/4”, instalado em ramal ou sub-ramal de água – fornecimento e instalação. AF_12/2014_p</v>
          </cell>
          <cell r="C3483" t="str">
            <v>un</v>
          </cell>
          <cell r="D3483">
            <v>7.09</v>
          </cell>
        </row>
        <row r="3484">
          <cell r="A3484" t="str">
            <v>89564</v>
          </cell>
          <cell r="B3484" t="str">
            <v>Luva com rosca, PVC, soldável, DN  40mm x 1.1/4”, instalado em prumada de água – fornecimento e instalação. AF_12/2014_p</v>
          </cell>
          <cell r="C3484" t="str">
            <v>un</v>
          </cell>
          <cell r="D3484">
            <v>8.16</v>
          </cell>
        </row>
        <row r="3485">
          <cell r="A3485" t="str">
            <v>89593</v>
          </cell>
          <cell r="B3485" t="str">
            <v>Luva com rosca, PVC, soldável, DN  50mm x 1.1/2”, instalado em prumada de água – fornecimento e instalação. AF_12/2014_p</v>
          </cell>
          <cell r="C3485" t="str">
            <v>un</v>
          </cell>
          <cell r="D3485">
            <v>13.35</v>
          </cell>
        </row>
        <row r="3486">
          <cell r="A3486" t="str">
            <v>89823</v>
          </cell>
          <cell r="B3486" t="str">
            <v>Luva de correr, PVC, série normal, esgoto predial, DN  100 mm, junta elástica, fornecido e instalado em prumada de esgoto sanitário ou ventilação. AF_12/2014</v>
          </cell>
          <cell r="C3486" t="str">
            <v>un</v>
          </cell>
          <cell r="D3486">
            <v>13.29</v>
          </cell>
        </row>
        <row r="3487">
          <cell r="A3487" t="str">
            <v>89779</v>
          </cell>
          <cell r="B3487" t="str">
            <v>Luva de correr, PVC, série normal, esgoto predial, DN  100 mm, junta elástica, fornecido e instalado em ramal de descarga ou ramal de esgoto sanitário. AF_12/2014</v>
          </cell>
          <cell r="C3487" t="str">
            <v>un</v>
          </cell>
          <cell r="D3487">
            <v>15.58</v>
          </cell>
        </row>
        <row r="3488">
          <cell r="A3488" t="str">
            <v>89857</v>
          </cell>
          <cell r="B3488" t="str">
            <v>Luva de correr, PVC, série normal, esgoto predial, DN  100 mm, junta elástica, fornecido e instalado em subcoletor aéreo de esgoto sanitário. AF_12/2014</v>
          </cell>
          <cell r="C3488" t="str">
            <v>un</v>
          </cell>
          <cell r="D3488">
            <v>15.33</v>
          </cell>
        </row>
        <row r="3489">
          <cell r="A3489" t="str">
            <v>89859</v>
          </cell>
          <cell r="B3489" t="str">
            <v>Luva de correr, PVC, série normal, esgoto predial, DN  150 mm, junta elástica, fornecido e instalado em subcoletor aéreo de esgoto sanitário. AF_12/2014</v>
          </cell>
          <cell r="C3489" t="str">
            <v>un</v>
          </cell>
          <cell r="D3489">
            <v>28.61</v>
          </cell>
        </row>
        <row r="3490">
          <cell r="A3490" t="str">
            <v>89814</v>
          </cell>
          <cell r="B3490" t="str">
            <v>Luva de correr, PVC, série normal, esgoto predial, DN  50 mm, junta elástica, fornecido e instalado em prumada de esgoto sanitário ou ventilação. AF_12/2014</v>
          </cell>
          <cell r="C3490" t="str">
            <v>un</v>
          </cell>
          <cell r="D3490">
            <v>7.41</v>
          </cell>
        </row>
        <row r="3491">
          <cell r="A3491" t="str">
            <v>89754</v>
          </cell>
          <cell r="B3491" t="str">
            <v>Luva de correr, PVC, série normal, esgoto predial, DN  50 mm, junta elástica, fornecido e instalado em ramal de descarga ou ramal de esgoto sanitário. AF_12/2014</v>
          </cell>
          <cell r="C3491" t="str">
            <v>un</v>
          </cell>
          <cell r="D3491">
            <v>8.69</v>
          </cell>
        </row>
        <row r="3492">
          <cell r="A3492" t="str">
            <v>89819</v>
          </cell>
          <cell r="B3492" t="str">
            <v>Luva de correr, PVC, série normal, esgoto predial, DN  75 mm, junta elástica, fornecido e instalado em prumada de esgoto sanitário ou ventilação. AF_12/2014</v>
          </cell>
          <cell r="C3492" t="str">
            <v>un</v>
          </cell>
          <cell r="D3492">
            <v>9.1199999999999992</v>
          </cell>
        </row>
        <row r="3493">
          <cell r="A3493" t="str">
            <v>89776</v>
          </cell>
          <cell r="B3493" t="str">
            <v>Luva de correr, PVC, série normal, esgoto predial, DN  75 mm, junta elástica, fornecido e instalado em ramal de descarga ou ramal de esgoto sanitário. AF_12/2014</v>
          </cell>
          <cell r="C3493" t="str">
            <v>un</v>
          </cell>
          <cell r="D3493">
            <v>10.9</v>
          </cell>
        </row>
        <row r="3494">
          <cell r="A3494" t="str">
            <v>89671</v>
          </cell>
          <cell r="B3494" t="str">
            <v>Luva de correr, PVC, série R, água pluvial, DN  100 mm, junta elástica, fornecido e instalado em condutores verticais de águas pluviais. AF_12/2014</v>
          </cell>
          <cell r="C3494" t="str">
            <v>un</v>
          </cell>
          <cell r="D3494">
            <v>23.37</v>
          </cell>
        </row>
        <row r="3495">
          <cell r="A3495" t="str">
            <v>89556</v>
          </cell>
          <cell r="B3495" t="str">
            <v>Luva de correr, PVC, série R, água pluvial, DN  100 mm, junta elástica, fornecido e instalado em ramal de encaminhamento. AF_12/2014</v>
          </cell>
          <cell r="C3495" t="str">
            <v>un</v>
          </cell>
          <cell r="D3495">
            <v>24</v>
          </cell>
        </row>
        <row r="3496">
          <cell r="A3496" t="str">
            <v>89679</v>
          </cell>
          <cell r="B3496" t="str">
            <v>Luva de correr, PVC, série R, água pluvial, DN  150 mm, junta elástica, fornecido e instalado em condutores verticais de águas pluviais. AF_12/2014</v>
          </cell>
          <cell r="C3496" t="str">
            <v>un</v>
          </cell>
          <cell r="D3496">
            <v>78.16</v>
          </cell>
        </row>
        <row r="3497">
          <cell r="A3497" t="str">
            <v>89600</v>
          </cell>
          <cell r="B3497" t="str">
            <v>Luva de correr, PVC, série R, água pluvial, DN  75 mm, junta elástica, fornecido e instalado em condutores verticais de águas pluviais. AF_12/2014</v>
          </cell>
          <cell r="C3497" t="str">
            <v>un</v>
          </cell>
          <cell r="D3497">
            <v>13.91</v>
          </cell>
        </row>
        <row r="3498">
          <cell r="A3498" t="str">
            <v>89548</v>
          </cell>
          <cell r="B3498" t="str">
            <v>Luva de correr, PVC, série R, água pluvial, DN  75 mm, junta elástica, fornecido e instalado em ramal de encaminhamento. AF_12/2014</v>
          </cell>
          <cell r="C3498" t="str">
            <v>un</v>
          </cell>
          <cell r="D3498">
            <v>14.67</v>
          </cell>
        </row>
        <row r="3499">
          <cell r="A3499" t="str">
            <v>89418</v>
          </cell>
          <cell r="B3499" t="str">
            <v>Luva de correr, PVC, soldável, DN  20mm, instalado em ramal de distribuição de água fornecimento e instalação. AF_12/2014_p</v>
          </cell>
          <cell r="C3499" t="str">
            <v>un</v>
          </cell>
          <cell r="D3499">
            <v>6.64</v>
          </cell>
        </row>
        <row r="3500">
          <cell r="A3500" t="str">
            <v>89372</v>
          </cell>
          <cell r="B3500" t="str">
            <v>Luva de correr, PVC, soldável, DN  20mm, instalado em ramal ou sub-ramal de água – fornecimento e instalação . AF_12/2014_p</v>
          </cell>
          <cell r="C3500" t="str">
            <v>un</v>
          </cell>
          <cell r="D3500">
            <v>7.52</v>
          </cell>
        </row>
        <row r="3501">
          <cell r="A3501" t="str">
            <v>87410</v>
          </cell>
          <cell r="B3501" t="str">
            <v>Argamassa à base de gesso, mistura e projeção de 1,5 m³/h de argamassa. AF_06/2014</v>
          </cell>
          <cell r="C3501" t="str">
            <v>m³</v>
          </cell>
          <cell r="D3501">
            <v>530.16999999999996</v>
          </cell>
        </row>
        <row r="3502">
          <cell r="A3502" t="str">
            <v>87385</v>
          </cell>
          <cell r="B3502" t="str">
            <v>Argamassa pronta para contrapiso, preparo com misturador de eixo horizontal de 160 kg. AF_06/2014</v>
          </cell>
          <cell r="C3502" t="str">
            <v>m³</v>
          </cell>
          <cell r="D3502">
            <v>1691.08</v>
          </cell>
        </row>
        <row r="3503">
          <cell r="A3503" t="str">
            <v>87386</v>
          </cell>
          <cell r="B3503" t="str">
            <v>Argamassa pronta para contrapiso, preparo com misturador de eixo horizontal de 300 kg. AF_06/2014</v>
          </cell>
          <cell r="C3503" t="str">
            <v>m³</v>
          </cell>
          <cell r="D3503">
            <v>1693.91</v>
          </cell>
        </row>
        <row r="3504">
          <cell r="A3504" t="str">
            <v>87387</v>
          </cell>
          <cell r="B3504" t="str">
            <v>Argamassa pronta para contrapiso, preparo com misturador de eixo horizontal de 600 kg. AF_06/2014</v>
          </cell>
          <cell r="C3504" t="str">
            <v>m³</v>
          </cell>
          <cell r="D3504">
            <v>1695.6</v>
          </cell>
        </row>
        <row r="3505">
          <cell r="A3505" t="str">
            <v>89530</v>
          </cell>
          <cell r="B3505" t="str">
            <v>Luva de correr, PVC, soldável, DN  25mm, instalado em prumada de água – fornecimento e instalação. AF_12/2014_p</v>
          </cell>
          <cell r="C3505" t="str">
            <v>un</v>
          </cell>
          <cell r="D3505">
            <v>8.43</v>
          </cell>
        </row>
        <row r="3506">
          <cell r="A3506" t="str">
            <v>89425</v>
          </cell>
          <cell r="B3506" t="str">
            <v>Luva de correr, PVC, soldável, DN  25mm, instalado em ramal de distribuição de água fornecimento e instalação. AF_12/2014_p</v>
          </cell>
          <cell r="C3506" t="str">
            <v>un</v>
          </cell>
          <cell r="D3506">
            <v>8.9499999999999993</v>
          </cell>
        </row>
        <row r="3507">
          <cell r="A3507" t="str">
            <v>89379</v>
          </cell>
          <cell r="B3507" t="str">
            <v>Luva de correr, PVC, soldável, DN  25mm, instalado em ramal ou sub-ramal de água – fornecimento e instalação . AF_12/2014_p</v>
          </cell>
          <cell r="C3507" t="str">
            <v>un</v>
          </cell>
          <cell r="D3507">
            <v>9.99</v>
          </cell>
        </row>
        <row r="3508">
          <cell r="A3508" t="str">
            <v>89577</v>
          </cell>
          <cell r="B3508" t="str">
            <v>Luva de correr, PVC, soldável, DN  50mm, instalado em prumada de água – fornecimento e instalação. AF_12/2014_p</v>
          </cell>
          <cell r="C3508" t="str">
            <v>un</v>
          </cell>
          <cell r="D3508">
            <v>18.940000000000001</v>
          </cell>
        </row>
        <row r="3509">
          <cell r="A3509" t="str">
            <v>89419</v>
          </cell>
          <cell r="B3509" t="str">
            <v>Luva de redução, PVC, soldável, DN  20mm x 25mm, instalado em ramal de distribuição de água - fornecimento e instalação. AF_12/2014_p</v>
          </cell>
          <cell r="C3509" t="str">
            <v>un</v>
          </cell>
          <cell r="D3509">
            <v>2.4900000000000002</v>
          </cell>
        </row>
        <row r="3510">
          <cell r="A3510" t="str">
            <v>89373</v>
          </cell>
          <cell r="B3510" t="str">
            <v>Luva de redução, PVC, soldável, DN  20mm x 25mm, instalado em ramal ou sub-ramal de água – fornecimento e instalação . AF_12/2014_p</v>
          </cell>
          <cell r="C3510" t="str">
            <v>un</v>
          </cell>
          <cell r="D3510">
            <v>3.37</v>
          </cell>
        </row>
        <row r="3511">
          <cell r="A3511" t="str">
            <v>89532</v>
          </cell>
          <cell r="B3511" t="str">
            <v>Luva de redução, PVC, soldável, DN  25mm x 32mm, instalado em prumada de água – fornecimento e instalação. AF_12/2014_p</v>
          </cell>
          <cell r="C3511" t="str">
            <v>un</v>
          </cell>
          <cell r="D3511">
            <v>3.3</v>
          </cell>
        </row>
        <row r="3512">
          <cell r="A3512" t="str">
            <v>89426</v>
          </cell>
          <cell r="B3512" t="str">
            <v>Luva de redução, PVC, soldável, DN  25mm x 32mm, instalado em ramal de distribuição de água fornecimento e instalação. AF_12/2014_p</v>
          </cell>
          <cell r="C3512" t="str">
            <v>un</v>
          </cell>
          <cell r="D3512">
            <v>3.83</v>
          </cell>
        </row>
        <row r="3513">
          <cell r="A3513" t="str">
            <v>89380</v>
          </cell>
          <cell r="B3513" t="str">
            <v>Luva de redução, PVC, soldável, DN  25mm x 32mm, instalado em ramal ou sub-ramal de água – fornecimento e instalação . AF_12/2014_p</v>
          </cell>
          <cell r="C3513" t="str">
            <v>un</v>
          </cell>
          <cell r="D3513">
            <v>4.8600000000000003</v>
          </cell>
        </row>
        <row r="3514">
          <cell r="A3514" t="str">
            <v>89433</v>
          </cell>
          <cell r="B3514" t="str">
            <v>Luva de redução, PVC, soldável, DN  32mm x 40mm, instalado em ramal de distribuição de água fornecimento e instalação. AF_12/2014_p</v>
          </cell>
          <cell r="C3514" t="str">
            <v>un</v>
          </cell>
          <cell r="D3514">
            <v>4.68</v>
          </cell>
        </row>
        <row r="3515">
          <cell r="A3515" t="str">
            <v>89388</v>
          </cell>
          <cell r="B3515" t="str">
            <v>Luva de redução, PVC, soldável, DN  32mm x 40mm, instalado em ramal ou sub-ramal de água – fornecimento e instalação. AF_12/2014_p</v>
          </cell>
          <cell r="C3515" t="str">
            <v>un</v>
          </cell>
          <cell r="D3515">
            <v>5.92</v>
          </cell>
        </row>
        <row r="3516">
          <cell r="A3516" t="str">
            <v>89562</v>
          </cell>
          <cell r="B3516" t="str">
            <v>Luva de redução, PVC, soldável, DN  40mm x 32mm, instalado em prumada de água – fornecimento e instalação. AF_12/2014_p</v>
          </cell>
          <cell r="C3516" t="str">
            <v>un</v>
          </cell>
          <cell r="D3516">
            <v>4.58</v>
          </cell>
        </row>
        <row r="3517">
          <cell r="A3517" t="str">
            <v>89605</v>
          </cell>
          <cell r="B3517" t="str">
            <v>Luva de redução, PVC, soldável, DN  60mm x 50mm, instalado em prumada de água – fornecimento e instalação. AF_12/2014_p</v>
          </cell>
          <cell r="C3517" t="str">
            <v>un</v>
          </cell>
          <cell r="D3517">
            <v>9.9499999999999993</v>
          </cell>
        </row>
        <row r="3518">
          <cell r="A3518" t="str">
            <v>89653</v>
          </cell>
          <cell r="B3518" t="str">
            <v>Luva de transição, CPVC, soldável, DN 15mm x 1/2”, instalado em ramal ou sub-ramal de água – fornecimento e instalação. AF_12/2014</v>
          </cell>
          <cell r="C3518" t="str">
            <v>un</v>
          </cell>
          <cell r="D3518">
            <v>10.029999999999999</v>
          </cell>
        </row>
        <row r="3519">
          <cell r="A3519" t="str">
            <v>89660</v>
          </cell>
          <cell r="B3519" t="str">
            <v>Luva de transição, CPVC, soldável, DN 22mm x 25mm, instalado em ramal ou sub-ramal de água – fornecimento e instalação. AF_12/2014</v>
          </cell>
          <cell r="C3519" t="str">
            <v>un</v>
          </cell>
          <cell r="D3519">
            <v>4.45</v>
          </cell>
        </row>
        <row r="3520">
          <cell r="A3520" t="str">
            <v>89821</v>
          </cell>
          <cell r="B3520" t="str">
            <v>Luva simples, PVC, série normal, esgoto predial, DN  100 mm, junta elástica, fornecido e instalado em prumada de esgoto sanitário ou ventilação. AF_12/2014</v>
          </cell>
          <cell r="C3520" t="str">
            <v>un</v>
          </cell>
          <cell r="D3520">
            <v>8.19</v>
          </cell>
        </row>
        <row r="3521">
          <cell r="A3521" t="str">
            <v>89778</v>
          </cell>
          <cell r="B3521" t="str">
            <v>Luva simples, PVC, série normal, esgoto predial, DN  100 mm, junta elástica, fornecido e instalado em ramal de descarga ou ramal de esgoto sanitário. AF_12/2014</v>
          </cell>
          <cell r="C3521" t="str">
            <v>un</v>
          </cell>
          <cell r="D3521">
            <v>10.48</v>
          </cell>
        </row>
        <row r="3522">
          <cell r="A3522" t="str">
            <v>89856</v>
          </cell>
          <cell r="B3522" t="str">
            <v>Luva simples, PVC, série normal, esgoto predial, DN  100 mm, junta elástica, fornecido e instalado em subcoletor aéreo de esgoto sanitário. AF_12/2014</v>
          </cell>
          <cell r="C3522" t="str">
            <v>un</v>
          </cell>
          <cell r="D3522">
            <v>10.23</v>
          </cell>
        </row>
        <row r="3523">
          <cell r="A3523" t="str">
            <v>89752</v>
          </cell>
          <cell r="B3523" t="str">
            <v>Luva simples, PVC, série normal, esgoto predial, DN  40 mm, junta soldável, fornecido e instalado em ramal de descarga ou ramal de esgoto sanitário. AF_12/2014_p</v>
          </cell>
          <cell r="C3523" t="str">
            <v>un</v>
          </cell>
          <cell r="D3523">
            <v>3.4</v>
          </cell>
        </row>
        <row r="3524">
          <cell r="A3524" t="str">
            <v>89813</v>
          </cell>
          <cell r="B3524" t="str">
            <v>Luva simples, PVC, série normal, esgoto predial, DN  50 mm, junta elástica, fornecido e instalado em prumada de esgoto sanitário ou ventilação. AF_12/2014</v>
          </cell>
          <cell r="C3524" t="str">
            <v>un</v>
          </cell>
          <cell r="D3524">
            <v>3.79</v>
          </cell>
        </row>
        <row r="3525">
          <cell r="A3525" t="str">
            <v>89753</v>
          </cell>
          <cell r="B3525" t="str">
            <v>Luva simples, PVC, série normal, esgoto predial, DN  50 mm, junta elástica, fornecido e instalado em ramal de descarga ou ramal de esgoto sanitário. AF_12/2014</v>
          </cell>
          <cell r="C3525" t="str">
            <v>un</v>
          </cell>
          <cell r="D3525">
            <v>5.0599999999999996</v>
          </cell>
        </row>
        <row r="3526">
          <cell r="A3526" t="str">
            <v>89817</v>
          </cell>
          <cell r="B3526" t="str">
            <v>Luva simples, PVC, série normal, esgoto predial, DN  75 mm, junta elástica, fornecido e instalado em prumada de esgoto sanitário ou ventilação. AF_12/2014</v>
          </cell>
          <cell r="C3526" t="str">
            <v>un</v>
          </cell>
          <cell r="D3526">
            <v>6.57</v>
          </cell>
        </row>
        <row r="3527">
          <cell r="A3527" t="str">
            <v>89774</v>
          </cell>
          <cell r="B3527" t="str">
            <v>Luva simples, PVC, série normal, esgoto predial, DN  75 mm, junta elástica, fornecido e instalado em ramal de descarga ou ramal de esgoto sanitário. AF_12/2014</v>
          </cell>
          <cell r="C3527" t="str">
            <v>un</v>
          </cell>
          <cell r="D3527">
            <v>8.35</v>
          </cell>
        </row>
        <row r="3528">
          <cell r="A3528" t="str">
            <v>89669</v>
          </cell>
          <cell r="B3528" t="str">
            <v>Luva simples, PVC, série R, água pluvial, DN  100 mm, junta elástica, fornecido e instalado em condutores verticais de águas pluviais. AF_12/2014</v>
          </cell>
          <cell r="C3528" t="str">
            <v>un</v>
          </cell>
          <cell r="D3528">
            <v>15.35</v>
          </cell>
        </row>
        <row r="3529">
          <cell r="A3529" t="str">
            <v>89554</v>
          </cell>
          <cell r="B3529" t="str">
            <v>Luva simples, PVC, série R, água pluvial, DN  100 mm, junta elástica, fornecido e instalado em ramal de encaminhamento. AF_12/2014</v>
          </cell>
          <cell r="C3529" t="str">
            <v>un</v>
          </cell>
          <cell r="D3529">
            <v>15.98</v>
          </cell>
        </row>
        <row r="3530">
          <cell r="A3530" t="str">
            <v>89677</v>
          </cell>
          <cell r="B3530" t="str">
            <v>Luva simples, PVC, série R, água pluvial, DN  150 mm, junta elástica, fornecido e instalado em condutores verticais de águas pluviais. AF_12/2014</v>
          </cell>
          <cell r="C3530" t="str">
            <v>un</v>
          </cell>
          <cell r="D3530">
            <v>46.25</v>
          </cell>
        </row>
        <row r="3531">
          <cell r="A3531" t="str">
            <v>89544</v>
          </cell>
          <cell r="B3531" t="str">
            <v>Luva simples, PVC, série R, água pluvial, DN  40 mm, junta soldável, fornecido e instalado em ramal de encaminhamento. AF_12/2014_p</v>
          </cell>
          <cell r="C3531" t="str">
            <v>un</v>
          </cell>
          <cell r="D3531">
            <v>6.14</v>
          </cell>
        </row>
        <row r="3532">
          <cell r="A3532" t="str">
            <v>89545</v>
          </cell>
          <cell r="B3532" t="str">
            <v>Luva simples, PVC, série R, água pluvial, DN  50 mm, junta elástica, fornecido e instalado em ramal de encaminhamento. AF_12/2014</v>
          </cell>
          <cell r="C3532" t="str">
            <v>un</v>
          </cell>
          <cell r="D3532">
            <v>8.86</v>
          </cell>
        </row>
        <row r="3533">
          <cell r="A3533" t="str">
            <v>89599</v>
          </cell>
          <cell r="B3533" t="str">
            <v>Luva simples, PVC, série R, água pluvial, DN  75 mm, junta elástica, fornecido e instalado em condutores verticais de águas pluviais. AF_12/2014</v>
          </cell>
          <cell r="C3533" t="str">
            <v>un</v>
          </cell>
          <cell r="D3533">
            <v>12.26</v>
          </cell>
        </row>
        <row r="3534">
          <cell r="A3534" t="str">
            <v>89547</v>
          </cell>
          <cell r="B3534" t="str">
            <v>Luva simples, PVC, série R, água pluvial, DN  75 mm, junta elástica, fornecido e instalado em ramal de encaminhamento. AF_12/2014</v>
          </cell>
          <cell r="C3534" t="str">
            <v>un</v>
          </cell>
          <cell r="D3534">
            <v>13.02</v>
          </cell>
        </row>
        <row r="3535">
          <cell r="A3535" t="str">
            <v>89534</v>
          </cell>
          <cell r="B3535" t="str">
            <v>Luva soldável e com rosca, PVC, soldável, DN  25mm x 3/4”, instalado em prumada de água – fornecimento e instalação. AF_12/2014_p</v>
          </cell>
          <cell r="C3535" t="str">
            <v>un</v>
          </cell>
          <cell r="D3535">
            <v>2.39</v>
          </cell>
        </row>
        <row r="3536">
          <cell r="A3536" t="str">
            <v>89385</v>
          </cell>
          <cell r="B3536" t="str">
            <v>Luva soldável e com rosca, PVC, soldável, DN  25mm x 3/4”, instalado em ramal ou sub-ramal de água – fornecimento e instalação. AF_12/2014_p</v>
          </cell>
          <cell r="C3536" t="str">
            <v>un</v>
          </cell>
          <cell r="D3536">
            <v>3.94</v>
          </cell>
        </row>
        <row r="3537">
          <cell r="A3537" t="str">
            <v>89434</v>
          </cell>
          <cell r="B3537" t="str">
            <v>Luva soldável e com rosca, PVC, soldável, DN  32mm x 1 , instalado em ramal de distribuição de água fornecimento e instalação. AF_12/2014_p</v>
          </cell>
          <cell r="C3537" t="str">
            <v>un</v>
          </cell>
          <cell r="D3537">
            <v>5.2</v>
          </cell>
        </row>
        <row r="3538">
          <cell r="A3538" t="str">
            <v>89551</v>
          </cell>
          <cell r="B3538" t="str">
            <v>Luva soldável e com rosca, PVC, soldável, DN  32mm x 1”, instalado em prumada de água – fornecimento e instalação. AF_12/2014_p</v>
          </cell>
          <cell r="C3538" t="str">
            <v>un</v>
          </cell>
          <cell r="D3538">
            <v>4.32</v>
          </cell>
        </row>
        <row r="3539">
          <cell r="A3539" t="str">
            <v>89389</v>
          </cell>
          <cell r="B3539" t="str">
            <v>Luva soldável e com rosca, PVC, soldável, DN  32mm x 1”, instalado em ramal ou sub-ramal de água – fornecimento e instalação. AF_12/2014_p</v>
          </cell>
          <cell r="C3539" t="str">
            <v>un</v>
          </cell>
          <cell r="D3539">
            <v>6.44</v>
          </cell>
        </row>
        <row r="3540">
          <cell r="A3540" t="str">
            <v>89651</v>
          </cell>
          <cell r="B3540" t="str">
            <v>Luva, CPVC, soldável, DN  15mm, instalado em ramal ou sub-ramal de água – fornecimento e instalação. AF_12/2014</v>
          </cell>
          <cell r="C3540" t="str">
            <v>un</v>
          </cell>
          <cell r="D3540">
            <v>3.5</v>
          </cell>
        </row>
        <row r="3541">
          <cell r="A3541" t="str">
            <v>89417</v>
          </cell>
          <cell r="B3541" t="str">
            <v>Luva, PVC, soldável, DN  20mm, instalado em ramal de distribuição de água fornecimento e instalação. AF_12/2014_p</v>
          </cell>
          <cell r="C3541" t="str">
            <v>un</v>
          </cell>
          <cell r="D3541">
            <v>2.1800000000000002</v>
          </cell>
        </row>
        <row r="3542">
          <cell r="A3542" t="str">
            <v>89371</v>
          </cell>
          <cell r="B3542" t="str">
            <v>Luva, PVC, soldável, DN  20mm, instalado em ramal ou sub-ramal de água – fornecimento e instalação . AF_12/2014_p</v>
          </cell>
          <cell r="C3542" t="str">
            <v>un</v>
          </cell>
          <cell r="D3542">
            <v>3.05</v>
          </cell>
        </row>
        <row r="3543">
          <cell r="A3543" t="str">
            <v>89868</v>
          </cell>
          <cell r="B3543" t="str">
            <v>Luva, PVC, soldável, DN  25mm, instalado em dreno de ar-condicionado – fornecimento e instalação. AF_12/2014_p</v>
          </cell>
          <cell r="C3543" t="str">
            <v>un</v>
          </cell>
          <cell r="D3543">
            <v>2.02</v>
          </cell>
        </row>
        <row r="3544">
          <cell r="A3544" t="str">
            <v>89528</v>
          </cell>
          <cell r="B3544" t="str">
            <v>Luva, PVC, soldável, DN  25mm, instalado em prumada de água – fornecimento e instalação. AF_12/2014_p</v>
          </cell>
          <cell r="C3544" t="str">
            <v>un</v>
          </cell>
          <cell r="D3544">
            <v>2.02</v>
          </cell>
        </row>
        <row r="3545">
          <cell r="A3545" t="str">
            <v>89424</v>
          </cell>
          <cell r="B3545" t="str">
            <v>Luva, PVC, soldável, DN  25mm, instalado em ramal de distribuição de água fornecimento e instalação. AF_12/2014_p</v>
          </cell>
          <cell r="C3545" t="str">
            <v>un</v>
          </cell>
          <cell r="D3545">
            <v>2.54</v>
          </cell>
        </row>
        <row r="3546">
          <cell r="A3546" t="str">
            <v>89378</v>
          </cell>
          <cell r="B3546" t="str">
            <v>Luva, PVC, soldável, DN  25mm, instalado em ramal ou sub-ramal de água – fornecimento e instalação . AF_12/2014_p</v>
          </cell>
          <cell r="C3546" t="str">
            <v>un</v>
          </cell>
          <cell r="D3546">
            <v>3.57</v>
          </cell>
        </row>
        <row r="3547">
          <cell r="A3547" t="str">
            <v>89541</v>
          </cell>
          <cell r="B3547" t="str">
            <v>Luva, PVC, soldável, DN  32mm, instalado em prumada de água – fornecimento e instalação. AF_12/2014_p</v>
          </cell>
          <cell r="C3547" t="str">
            <v>un</v>
          </cell>
          <cell r="D3547">
            <v>2.93</v>
          </cell>
        </row>
        <row r="3548">
          <cell r="A3548" t="str">
            <v>90950</v>
          </cell>
          <cell r="B3548" t="str">
            <v>Contrapiso acústico em argamassa traço 1:4 (cimento e areia), preparo mecânico com betoneira 400l, aplicado em áreas secas maiores que 15m², espessura 7cm, acabamento não reforçado. af_10/2014</v>
          </cell>
          <cell r="C3548" t="str">
            <v>m²</v>
          </cell>
          <cell r="D3548">
            <v>52.58</v>
          </cell>
        </row>
        <row r="3549">
          <cell r="A3549" t="str">
            <v>90952</v>
          </cell>
          <cell r="B3549" t="str">
            <v>Contrapiso acústico em argamassa traço 1:4 (cimento e areia), preparo manual, aplicado em áreas secas maiores que 15m², espessura 7cm, acabamento não reforçado. af_10/2014</v>
          </cell>
          <cell r="C3549" t="str">
            <v>m²</v>
          </cell>
          <cell r="D3549">
            <v>57.58</v>
          </cell>
        </row>
        <row r="3550">
          <cell r="A3550" t="str">
            <v>90953</v>
          </cell>
          <cell r="B3550" t="str">
            <v>Contrapiso acústico em argamassa pronta, preparo mecânico com misturador 300 kg, aplicado em áreas secas maiores que 15m², espessura 7cm, acabamento não reforçado. af_10/2014</v>
          </cell>
          <cell r="C3550" t="str">
            <v>m²</v>
          </cell>
          <cell r="D3550">
            <v>154.63999999999999</v>
          </cell>
        </row>
        <row r="3551">
          <cell r="A3551" t="str">
            <v>90954</v>
          </cell>
          <cell r="B3551" t="str">
            <v>Contrapiso acústico em argamassa pronta, preparo manual, aplicado em áreas secas maiores que 15m², espessura 7cm, acabamento não reforçado. af_10/2014</v>
          </cell>
          <cell r="C3551" t="str">
            <v>m²</v>
          </cell>
          <cell r="D3551">
            <v>164.87</v>
          </cell>
        </row>
        <row r="3552">
          <cell r="A3552" t="str">
            <v>90957</v>
          </cell>
          <cell r="B3552" t="str">
            <v>Compressor de ar rebocável, vazão 189 pcm, pressão efetiva de trabalho 102 psi, motor diesel, potência 63 cv - depreciação. af_06/2015</v>
          </cell>
          <cell r="C3552" t="str">
            <v>h</v>
          </cell>
          <cell r="D3552">
            <v>1.69</v>
          </cell>
        </row>
        <row r="3553">
          <cell r="A3553" t="str">
            <v>90958</v>
          </cell>
          <cell r="B3553" t="str">
            <v>Compressor de ar rebocável, vazão 189 pcm, pressão efetiva de trabalho 102 psi, motor diesel, potência 63 cv - juros. af_06/2015</v>
          </cell>
          <cell r="C3553" t="str">
            <v>h</v>
          </cell>
          <cell r="D3553">
            <v>0.46</v>
          </cell>
        </row>
        <row r="3554">
          <cell r="A3554" t="str">
            <v>90960</v>
          </cell>
          <cell r="B3554" t="str">
            <v>Compressor de ar rebocável, vazão 89 pcm, pressão efetiva de trabalho 102 psi, motor diesel, potência 20 cv - depreciação. af_06/2015</v>
          </cell>
          <cell r="C3554" t="str">
            <v>h</v>
          </cell>
          <cell r="D3554">
            <v>2.19</v>
          </cell>
        </row>
        <row r="3555">
          <cell r="A3555" t="str">
            <v>90961</v>
          </cell>
          <cell r="B3555" t="str">
            <v>Compressor de ar rebocável, vazão 89 pcm, pressão efetiva de trabalho 102 psi, motor diesel, potência 20 cv - juros. af_06/2015</v>
          </cell>
          <cell r="C3555" t="str">
            <v>h</v>
          </cell>
          <cell r="D3555">
            <v>0.62</v>
          </cell>
        </row>
        <row r="3556">
          <cell r="A3556" t="str">
            <v>90962</v>
          </cell>
          <cell r="B3556" t="str">
            <v>Compressor de ar rebocável, vazão 89 pcm, pressão efetiva de trabalho 102 psi, motor diesel, potência 20 cv - manutenção. af_06/2015</v>
          </cell>
          <cell r="C3556" t="str">
            <v>h</v>
          </cell>
          <cell r="D3556">
            <v>2.58</v>
          </cell>
        </row>
        <row r="3557">
          <cell r="A3557" t="str">
            <v>90963</v>
          </cell>
          <cell r="B3557" t="str">
            <v>Compressor de ar rebocável, vazão 89 pcm, pressão efetiva de trabalho 102 psi, motor diesel, potência 20 cv - materiais na operação. af_06/2015</v>
          </cell>
          <cell r="C3557" t="str">
            <v>h</v>
          </cell>
          <cell r="D3557">
            <v>10.59</v>
          </cell>
        </row>
        <row r="3558">
          <cell r="A3558" t="str">
            <v>90964</v>
          </cell>
          <cell r="B3558" t="str">
            <v>Compressor de ar rebocável, vazão 89 pcm, pressão efetiva de trabalho 102 psi, motor diesel, potência 20 cv - chp diurno. af_06/2015</v>
          </cell>
          <cell r="C3558" t="str">
            <v>chp</v>
          </cell>
          <cell r="D3558">
            <v>16</v>
          </cell>
        </row>
        <row r="3559">
          <cell r="A3559" t="str">
            <v>90965</v>
          </cell>
          <cell r="B3559" t="str">
            <v>Compressor de ar rebocável, vazão 89 pcm, pressão efetiva de trabalho 102 psi, motor diesel, potência 20 cv - chi diurno. af_06/2015</v>
          </cell>
          <cell r="C3559" t="str">
            <v>chi</v>
          </cell>
          <cell r="D3559">
            <v>2.82</v>
          </cell>
        </row>
        <row r="3560">
          <cell r="A3560" t="str">
            <v>90968</v>
          </cell>
          <cell r="B3560" t="str">
            <v>Compressor de ar rebocavel, vazão 250 pcm, pressao de trabalho 102 psi, motor a diesel potência 81 cv - depreciação. af_06/2015</v>
          </cell>
          <cell r="C3560" t="str">
            <v>h</v>
          </cell>
          <cell r="D3560">
            <v>2.2000000000000002</v>
          </cell>
        </row>
        <row r="3561">
          <cell r="A3561" t="str">
            <v>90969</v>
          </cell>
          <cell r="B3561" t="str">
            <v>Compressor de ar rebocavel, vazão 250 pcm, pressao de trabalho 102 psi, motor a diesel potência 81 cv - juros. af_06/2015</v>
          </cell>
          <cell r="C3561" t="str">
            <v>h</v>
          </cell>
          <cell r="D3561">
            <v>0.62</v>
          </cell>
        </row>
        <row r="3562">
          <cell r="A3562" t="str">
            <v>90970</v>
          </cell>
          <cell r="B3562" t="str">
            <v>Compressor de ar rebocavel, vazão 250 pcm, pressao de trabalho 102 psi, motor a diesel potência 81 cv - manutenção. af_06/2015</v>
          </cell>
          <cell r="C3562" t="str">
            <v>h</v>
          </cell>
          <cell r="D3562">
            <v>2.59</v>
          </cell>
        </row>
        <row r="3563">
          <cell r="A3563" t="str">
            <v>90971</v>
          </cell>
          <cell r="B3563" t="str">
            <v>Compressor de ar rebocavel, vazão 250 pcm, pressao de trabalho 102 psi, motor a diesel potência 81 cv - materiais na operação. af_06/2015</v>
          </cell>
          <cell r="C3563" t="str">
            <v>h</v>
          </cell>
          <cell r="D3563">
            <v>42.9</v>
          </cell>
        </row>
        <row r="3564">
          <cell r="A3564" t="str">
            <v>90972</v>
          </cell>
          <cell r="B3564" t="str">
            <v>Compressor de ar rebocavel, vazão 250 pcm, pressao de trabalho 102 psi, motor a diesel potência 81 cv - chp diurno. af_06/2015</v>
          </cell>
          <cell r="C3564" t="str">
            <v>chp</v>
          </cell>
          <cell r="D3564">
            <v>48.32</v>
          </cell>
        </row>
        <row r="3565">
          <cell r="A3565" t="str">
            <v>90973</v>
          </cell>
          <cell r="B3565" t="str">
            <v>Compressor de ar rebocavel, vazão 250 pcm, pressao de trabalho 102 psi, motor a diesel potência 81 cv - chi diurno. af_06/2015</v>
          </cell>
          <cell r="C3565" t="str">
            <v>chi</v>
          </cell>
          <cell r="D3565">
            <v>2.82</v>
          </cell>
        </row>
        <row r="3566">
          <cell r="A3566" t="str">
            <v>90975</v>
          </cell>
          <cell r="B3566" t="str">
            <v>Compressor de ar rebocável, vazão 748 pcm, pressão efetiva de trabalho 102 psi, motor diesel, potência 210 cv - depreciação. af_06/2015</v>
          </cell>
          <cell r="C3566" t="str">
            <v>h</v>
          </cell>
          <cell r="D3566">
            <v>5.59</v>
          </cell>
        </row>
        <row r="3567">
          <cell r="A3567" t="str">
            <v>90976</v>
          </cell>
          <cell r="B3567" t="str">
            <v>Compressor de ar rebocável, vazão 748 pcm, pressão efetiva de trabalho 102 psi, motor diesel, potência 210 cv - juros. af_06/2015</v>
          </cell>
          <cell r="C3567" t="str">
            <v>h</v>
          </cell>
          <cell r="D3567">
            <v>1.58</v>
          </cell>
        </row>
        <row r="3568">
          <cell r="A3568" t="str">
            <v>90977</v>
          </cell>
          <cell r="B3568" t="str">
            <v>Compressor de ar rebocável, vazão 748 pcm, pressão efetiva de trabalho 102 psi, motor diesel, potência 210 cv - manutenção. af_06/2015</v>
          </cell>
          <cell r="C3568" t="str">
            <v>h</v>
          </cell>
          <cell r="D3568">
            <v>6.58</v>
          </cell>
        </row>
        <row r="3569">
          <cell r="A3569" t="str">
            <v>90978</v>
          </cell>
          <cell r="B3569" t="str">
            <v>Compressor de ar rebocável, vazão 748 pcm, pressão efetiva de trabalho 102 psi, motor diesel, potência 210 cv - materiais na operação. af_06/2015</v>
          </cell>
          <cell r="C3569" t="str">
            <v>h</v>
          </cell>
          <cell r="D3569">
            <v>111.18</v>
          </cell>
        </row>
        <row r="3570">
          <cell r="A3570" t="str">
            <v>90979</v>
          </cell>
          <cell r="B3570" t="str">
            <v>Compressor de ar rebocável, vazão 748 pcm, pressão efetiva de trabalho 102 psi, motor diesel, potência 210 cv - chp diurno. af_06/2015</v>
          </cell>
          <cell r="C3570" t="str">
            <v>chp</v>
          </cell>
          <cell r="D3570">
            <v>124.94</v>
          </cell>
        </row>
        <row r="3571">
          <cell r="A3571" t="str">
            <v>90982</v>
          </cell>
          <cell r="B3571" t="str">
            <v>Compressor de ar rebocável, vazão 748 pcm, pressão efetiva de trabalho 102 psi, motor diesel, potência 210 cv - chi diurno. af_06/2015</v>
          </cell>
          <cell r="C3571" t="str">
            <v>chi</v>
          </cell>
          <cell r="D3571">
            <v>7.18</v>
          </cell>
        </row>
        <row r="3572">
          <cell r="A3572" t="str">
            <v>90991</v>
          </cell>
          <cell r="B3572" t="str">
            <v>Escavadeira hidráulica sobre esteiras, caçamba 0,80 m3, peso operacional 17,8 t, potência líquida 110 hp - chp diurno. af_10/2014</v>
          </cell>
          <cell r="C3572" t="str">
            <v>chp</v>
          </cell>
          <cell r="D3572">
            <v>138.16999999999999</v>
          </cell>
        </row>
        <row r="3573">
          <cell r="A3573" t="str">
            <v>90992</v>
          </cell>
          <cell r="B3573" t="str">
            <v>Compressor de ar rebocavel, vazão 400 pcm, pressao de trabalho 102 psi, motor a diesel potência 110 cv - depreciação. af_06/2015</v>
          </cell>
          <cell r="C3573" t="str">
            <v>h</v>
          </cell>
          <cell r="D3573">
            <v>2.61</v>
          </cell>
        </row>
        <row r="3574">
          <cell r="A3574" t="str">
            <v>90993</v>
          </cell>
          <cell r="B3574" t="str">
            <v>Compressor de ar rebocavel, vazão 400 pcm, pressao de trabalho 102 psi, motor a diesel potência 110 cv - juros. af_06/2015</v>
          </cell>
          <cell r="C3574" t="str">
            <v>h</v>
          </cell>
          <cell r="D3574">
            <v>0.73</v>
          </cell>
        </row>
        <row r="3575">
          <cell r="A3575" t="str">
            <v>90994</v>
          </cell>
          <cell r="B3575" t="str">
            <v>Compressor de ar rebocavel, vazão 400 pcm, pressao de trabalho 102 psi, motor a diesel potência 110 cv - manutenção. af_06/2015</v>
          </cell>
          <cell r="C3575" t="str">
            <v>h</v>
          </cell>
          <cell r="D3575">
            <v>3.07</v>
          </cell>
        </row>
        <row r="3576">
          <cell r="A3576" t="str">
            <v>90995</v>
          </cell>
          <cell r="B3576" t="str">
            <v>Compressor de ar rebocavel, vazão 400 pcm, pressao de trabalho 102 psi, motor a diesel potência 110 cv - materiais na operação. af_06/2015</v>
          </cell>
          <cell r="C3576" t="str">
            <v>h</v>
          </cell>
          <cell r="D3576">
            <v>58.23</v>
          </cell>
        </row>
        <row r="3577">
          <cell r="A3577" t="str">
            <v>90996</v>
          </cell>
          <cell r="B3577" t="str">
            <v>Formas manuseáveis para paredes de concreto moldadas in loco, de edificações de multiplos pavimento, em platibanda. af_06/2015</v>
          </cell>
          <cell r="C3577" t="str">
            <v>m²</v>
          </cell>
          <cell r="D3577">
            <v>10.9</v>
          </cell>
        </row>
        <row r="3578">
          <cell r="A3578" t="str">
            <v>90997</v>
          </cell>
          <cell r="B3578" t="str">
            <v>Formas manuseáveis para paredes de concreto moldadas in loco, de edificações de multiplos pavimentos, em faces internas de paredes. af_06/2015</v>
          </cell>
          <cell r="C3578" t="str">
            <v>m²</v>
          </cell>
          <cell r="D3578">
            <v>14.06</v>
          </cell>
        </row>
        <row r="3579">
          <cell r="A3579" t="str">
            <v>90998</v>
          </cell>
          <cell r="B3579" t="str">
            <v>Formas manuseáveis para paredes de concreto moldadas in loco, de edificações de multiplos pavimentos, em lajes. af_06/2015</v>
          </cell>
          <cell r="C3579" t="str">
            <v>m²</v>
          </cell>
          <cell r="D3579">
            <v>16.53</v>
          </cell>
        </row>
        <row r="3580">
          <cell r="A3580" t="str">
            <v>90999</v>
          </cell>
          <cell r="B3580" t="str">
            <v>Compressor de ar rebocavel, vazão 400 pcm, pressao de trabalho 102 psi, motor a diesel potência 110 cv - chp diurno. af_06/2015</v>
          </cell>
          <cell r="C3580" t="str">
            <v>chp</v>
          </cell>
          <cell r="D3580">
            <v>64.66</v>
          </cell>
        </row>
        <row r="3581">
          <cell r="A3581" t="str">
            <v>91000</v>
          </cell>
          <cell r="B3581" t="str">
            <v>Formas manuseáveis para paredes de concreto moldadas in loco, de edificações de multiplos pavimentos, em panos de fachada com vãos. af_06/2015</v>
          </cell>
          <cell r="C3581" t="str">
            <v>m²</v>
          </cell>
          <cell r="D3581">
            <v>13.12</v>
          </cell>
        </row>
        <row r="3582">
          <cell r="A3582" t="str">
            <v>91001</v>
          </cell>
          <cell r="B3582" t="str">
            <v>Compressor de ar rebocavel, vazão 400 pcm, pressao de trabalho 102 psi, motor a diesel potência 110 cv - chi diurno. af_06/2015</v>
          </cell>
          <cell r="C3582" t="str">
            <v>chi</v>
          </cell>
          <cell r="D3582">
            <v>3.35</v>
          </cell>
        </row>
        <row r="3583">
          <cell r="A3583" t="str">
            <v>91002</v>
          </cell>
          <cell r="B3583" t="str">
            <v>Formas manuseáveis para paredes de concreto moldadas in loco, de edificações de multiplos pavimentos, em panos de fachada sem vãos. af_06/2015</v>
          </cell>
          <cell r="C3583" t="str">
            <v>m²</v>
          </cell>
          <cell r="D3583">
            <v>12.24</v>
          </cell>
        </row>
        <row r="3584">
          <cell r="A3584" t="str">
            <v>91003</v>
          </cell>
          <cell r="B3584" t="str">
            <v>Formas manuseáveis para paredes de concreto moldadas in loco, de edificações de multiplos pavimentos, em panos de fachada com varandas. af_06/2015</v>
          </cell>
          <cell r="C3584" t="str">
            <v>m²</v>
          </cell>
          <cell r="D3584">
            <v>13.83</v>
          </cell>
        </row>
        <row r="3585">
          <cell r="A3585" t="str">
            <v>91004</v>
          </cell>
          <cell r="B3585" t="str">
            <v>Formas manuseáveis para paredes de concreto moldadas in loco, de edificações de pavimento único, em faces internas de paredes. af_06/2015</v>
          </cell>
          <cell r="C3585" t="str">
            <v>m²</v>
          </cell>
          <cell r="D3585">
            <v>11.23</v>
          </cell>
        </row>
        <row r="3586">
          <cell r="A3586" t="str">
            <v>91005</v>
          </cell>
          <cell r="B3586" t="str">
            <v>Formas manuseáveis para paredes de concreto moldadas in loco, de edificações de pavimento único, em lajes. af_06/2015</v>
          </cell>
          <cell r="C3586" t="str">
            <v>m²</v>
          </cell>
          <cell r="D3586">
            <v>13.08</v>
          </cell>
        </row>
        <row r="3587">
          <cell r="A3587" t="str">
            <v>91006</v>
          </cell>
          <cell r="B3587" t="str">
            <v>Formas manuseáveis para paredes de concreto moldadas in loco, de edificações de pavimento único, em panos de fachada com vãos. af_06/2015</v>
          </cell>
          <cell r="C3587" t="str">
            <v>m²</v>
          </cell>
          <cell r="D3587">
            <v>10.53</v>
          </cell>
        </row>
        <row r="3588">
          <cell r="A3588" t="str">
            <v>87242</v>
          </cell>
          <cell r="B3588" t="str">
            <v>Revestimento cerâmico para paredes externas em pastilhas de porcelana 5 x 5 cm (placas de 30 x 30 cm), alinhadas a prumo, aplicado em panos com vãos. af_06/2014</v>
          </cell>
          <cell r="C3588" t="str">
            <v>m²</v>
          </cell>
          <cell r="D3588">
            <v>134.91</v>
          </cell>
        </row>
        <row r="3589">
          <cell r="A3589" t="str">
            <v>87243</v>
          </cell>
          <cell r="B3589" t="str">
            <v>Revestimento cerâmico para paredes externas em pastilhas de porcelana 5 x 5 cm (placas de 30 x 30 cm), alinhadas a prumo, aplicado em panos sem vãos. af_06/2014</v>
          </cell>
          <cell r="C3589" t="str">
            <v>m²</v>
          </cell>
          <cell r="D3589">
            <v>124.27</v>
          </cell>
        </row>
        <row r="3590">
          <cell r="A3590" t="str">
            <v>87244</v>
          </cell>
          <cell r="B3590" t="str">
            <v>Revestimento cerâmico para paredes externas em pastilhas de porcelana 5 x 5 cm (placas de 30 x 30 cm), alinhadas a prumo, aplicado em superfícies externas da sacada. af_06/2014</v>
          </cell>
          <cell r="C3590" t="str">
            <v>m²</v>
          </cell>
          <cell r="D3590">
            <v>130.91999999999999</v>
          </cell>
        </row>
        <row r="3591">
          <cell r="A3591" t="str">
            <v>87245</v>
          </cell>
          <cell r="B3591" t="str">
            <v>Revestimento cerâmico para paredes externas em pastilhas de porcelana 5 x 5 cm (placas de 30 x 30 cm), alinhadas a prumo, aplicado em superfícies internas da sacada. af_06/2014</v>
          </cell>
          <cell r="C3591" t="str">
            <v>m²</v>
          </cell>
          <cell r="D3591">
            <v>156.24</v>
          </cell>
        </row>
        <row r="3592">
          <cell r="A3592" t="str">
            <v>87261</v>
          </cell>
          <cell r="B3592" t="str">
            <v>Revestimento cerâmico para piso com placas tipo porcelanato de dimensões 60x60 cm aplicada em ambientes de área menor que 5 m². af_06/2014</v>
          </cell>
          <cell r="C3592" t="str">
            <v>m²</v>
          </cell>
          <cell r="D3592">
            <v>109.73</v>
          </cell>
        </row>
        <row r="3593">
          <cell r="A3593" t="str">
            <v>87262</v>
          </cell>
          <cell r="B3593" t="str">
            <v>Revestimento cerâmico para piso com placas tipo porcelanato de dimensões 60x60 cm aplicada em ambientes de área entre 5 m² e 10 m². af_06/2014</v>
          </cell>
          <cell r="C3593" t="str">
            <v>m²</v>
          </cell>
          <cell r="D3593">
            <v>101.32</v>
          </cell>
        </row>
        <row r="3594">
          <cell r="A3594" t="str">
            <v>87263</v>
          </cell>
          <cell r="B3594" t="str">
            <v>Revestimento cerâmico para piso com placas tipo porcelanato de dimensões 60x60 cm aplicada em ambientes de área maior que 10 m². af_06/2014</v>
          </cell>
          <cell r="C3594" t="str">
            <v>m²</v>
          </cell>
          <cell r="D3594">
            <v>96.47</v>
          </cell>
        </row>
        <row r="3595">
          <cell r="A3595" t="str">
            <v>87388</v>
          </cell>
          <cell r="B3595" t="str">
            <v>Argamassa para revestimento decorativo monocamada (monocapa), preparo com misturador de eixo horizontal de 160 kg. af_06/2014</v>
          </cell>
          <cell r="C3595" t="str">
            <v>m³</v>
          </cell>
          <cell r="D3595">
            <v>4005.43</v>
          </cell>
        </row>
        <row r="3596">
          <cell r="A3596" t="str">
            <v>87389</v>
          </cell>
          <cell r="B3596" t="str">
            <v>Argamassa para revestimento decorativo monocamada (monocapa), preparo com misturador de eixo horizontal de 300 kg. af_06/2014</v>
          </cell>
          <cell r="C3596" t="str">
            <v>m³</v>
          </cell>
          <cell r="D3596">
            <v>4030.27</v>
          </cell>
        </row>
        <row r="3597">
          <cell r="A3597" t="str">
            <v>87390</v>
          </cell>
          <cell r="B3597" t="str">
            <v>Argamassa para revestimento decorativo monocamada (monocapa), preparo com misturador de eixo horizontal de 600 kg. af_06/2014</v>
          </cell>
          <cell r="C3597" t="str">
            <v>m³</v>
          </cell>
          <cell r="D3597">
            <v>4045.59</v>
          </cell>
        </row>
        <row r="3598">
          <cell r="A3598" t="str">
            <v>87404</v>
          </cell>
          <cell r="B3598" t="str">
            <v>Argamassa para revestimento decorativo monocamada (monocapa), mistura e projeção de 1,5 m³/h de argamassa. af_06/2014</v>
          </cell>
          <cell r="C3598" t="str">
            <v>m³</v>
          </cell>
          <cell r="D3598">
            <v>4132.3100000000004</v>
          </cell>
        </row>
        <row r="3599">
          <cell r="A3599" t="str">
            <v>87405</v>
          </cell>
          <cell r="B3599" t="str">
            <v>Argamassa para revestimento decorativo monocamada (monocapa), mistura e projeção de 2 m³/h de argamassa. af_06/2014</v>
          </cell>
          <cell r="C3599" t="str">
            <v>m³</v>
          </cell>
          <cell r="D3599">
            <v>4150.12</v>
          </cell>
        </row>
        <row r="3600">
          <cell r="A3600" t="str">
            <v>87834</v>
          </cell>
          <cell r="B3600" t="str">
            <v>Revestimento decorativo monocamada aplicado manualmente em panos cegos da fachada de um edifício de estrutura convencional, com acabamento raspado. af_06/2014</v>
          </cell>
          <cell r="C3600" t="str">
            <v>m²</v>
          </cell>
          <cell r="D3600">
            <v>157.56</v>
          </cell>
        </row>
        <row r="3601">
          <cell r="A3601" t="str">
            <v>87835</v>
          </cell>
          <cell r="B3601" t="str">
            <v>Revestimento decorativo monocamada aplicado manualmente em panos cegos da fachada de um edifício de alvenaria estrutural, com acabamento raspado. af_06/2014_p</v>
          </cell>
          <cell r="C3601" t="str">
            <v>m²</v>
          </cell>
          <cell r="D3601">
            <v>108.44</v>
          </cell>
        </row>
        <row r="3602">
          <cell r="A3602" t="str">
            <v>87836</v>
          </cell>
          <cell r="B3602" t="str">
            <v>Revestimento decorativo monocamada aplicado com equipamento de projeção em panos cegos da fachada de um edifício de estrutura convencional, com acabamento raspado. af_06/2014_p</v>
          </cell>
          <cell r="C3602" t="str">
            <v>m²</v>
          </cell>
          <cell r="D3602">
            <v>152.12</v>
          </cell>
        </row>
        <row r="3603">
          <cell r="A3603" t="str">
            <v>87837</v>
          </cell>
          <cell r="B3603" t="str">
            <v>Revestimento decorativo monocamada aplicado com equipamento de projeção em panos cegos da fachada de um edifício de alvenaria estrutural, com acabamento raspado. af_06/2014_p</v>
          </cell>
          <cell r="C3603" t="str">
            <v>m²</v>
          </cell>
          <cell r="D3603">
            <v>103.86</v>
          </cell>
        </row>
        <row r="3604">
          <cell r="A3604" t="str">
            <v>87838</v>
          </cell>
          <cell r="B3604" t="str">
            <v>Revestimento decorativo monocamada aplicado manualmente em panos da fachada com presença de vãos, de um edifício de estrutura convencional e acabamento raspado. af_06/2014_p</v>
          </cell>
          <cell r="C3604" t="str">
            <v>m²</v>
          </cell>
          <cell r="D3604">
            <v>162.35</v>
          </cell>
        </row>
        <row r="3605">
          <cell r="A3605" t="str">
            <v>87839</v>
          </cell>
          <cell r="B3605" t="str">
            <v>Revestimento decorativo monocamada aplicado manualmente em panos da fachada com presença de vãos, de um edifício de alvenaria estrutural e acabamento raspado. af_06/2014_p</v>
          </cell>
          <cell r="C3605" t="str">
            <v>m²</v>
          </cell>
          <cell r="D3605">
            <v>111.67</v>
          </cell>
        </row>
        <row r="3606">
          <cell r="A3606" t="str">
            <v>87840</v>
          </cell>
          <cell r="B3606" t="str">
            <v>Revestimento decorativo monocamada aplicado com equipamento de projeção em panos da fachada com presença de vãos, de um edifício de estrutura convencional e acabamento raspado. af_06/2014_p</v>
          </cell>
          <cell r="C3606" t="str">
            <v>m²</v>
          </cell>
          <cell r="D3606">
            <v>155.85</v>
          </cell>
        </row>
        <row r="3607">
          <cell r="A3607" t="str">
            <v>87841</v>
          </cell>
          <cell r="B3607" t="str">
            <v>Revestimento decorativo monocamada aplicado com equipamento de projeção em panos da fachada com presença de vãos, de um edifício de alvenaria estrutural e acabamento raspado. af_06/2014_p</v>
          </cell>
          <cell r="C3607" t="str">
            <v>m²</v>
          </cell>
          <cell r="D3607">
            <v>106.02</v>
          </cell>
        </row>
        <row r="3608">
          <cell r="A3608" t="str">
            <v>87842</v>
          </cell>
          <cell r="B3608" t="str">
            <v>Revestimento decorativo monocamada aplicado manualmente em superfícies externas da sacada de um edifício de estrutura convencional e acabamento raspado. af_06/2014_p</v>
          </cell>
          <cell r="C3608" t="str">
            <v>m²</v>
          </cell>
          <cell r="D3608">
            <v>160.68</v>
          </cell>
        </row>
        <row r="3609">
          <cell r="A3609" t="str">
            <v>87843</v>
          </cell>
          <cell r="B3609" t="str">
            <v>Revestimento decorativo monocamada aplicado manualmente em superfícies externas da sacada de um edifício de alvenaria estrutural e acabamento raspado. af_06/2014_p</v>
          </cell>
          <cell r="C3609" t="str">
            <v>m²</v>
          </cell>
          <cell r="D3609">
            <v>116.55</v>
          </cell>
        </row>
        <row r="3610">
          <cell r="A3610" t="str">
            <v>87844</v>
          </cell>
          <cell r="B3610" t="str">
            <v>Revestimento decorativo monocamada aplicado com equipamento de projeção em superfícies externas da sacada de um edifício de estrutura convencional e acabamento raspado. af_06/2014_p</v>
          </cell>
          <cell r="C3610" t="str">
            <v>m²</v>
          </cell>
          <cell r="D3610">
            <v>151.38</v>
          </cell>
        </row>
        <row r="3611">
          <cell r="A3611" t="str">
            <v>87845</v>
          </cell>
          <cell r="B3611" t="str">
            <v>Revestimento decorativo monocamada aplicado com equipamento de projeção em superfícies externas da sacada de um edifício de alvenaria estrutural e acabamento raspado. af_06/2014_p</v>
          </cell>
          <cell r="C3611" t="str">
            <v>m²</v>
          </cell>
          <cell r="D3611">
            <v>108.13</v>
          </cell>
        </row>
        <row r="3612">
          <cell r="A3612" t="str">
            <v>87846</v>
          </cell>
          <cell r="B3612" t="str">
            <v>Revestimento decorativo monocamada aplicado manualmente em panos cegos da fachada de um edifício de estrutura convencional, com acabamento travertino. af_06/2014_p</v>
          </cell>
          <cell r="C3612" t="str">
            <v>m²</v>
          </cell>
          <cell r="D3612">
            <v>169.88</v>
          </cell>
        </row>
        <row r="3613">
          <cell r="A3613" t="str">
            <v>87847</v>
          </cell>
          <cell r="B3613" t="str">
            <v>Revestimento decorativo monocamada aplicado manualmente em panos cegos da fachada de um edifício de alvenaria estrutural, com acabamento travertino. af_06/2014_p</v>
          </cell>
          <cell r="C3613" t="str">
            <v>m²</v>
          </cell>
          <cell r="D3613">
            <v>120.76</v>
          </cell>
        </row>
        <row r="3614">
          <cell r="A3614" t="str">
            <v>87848</v>
          </cell>
          <cell r="B3614" t="str">
            <v>Revestimento decorativo monocamada aplicado com equipamento de projeção em panos cegos da fachada de um edifício de estrutura convencional, com acabamento travertino. af_06/2014_p</v>
          </cell>
          <cell r="C3614" t="str">
            <v>m²</v>
          </cell>
          <cell r="D3614">
            <v>163.69</v>
          </cell>
        </row>
        <row r="3615">
          <cell r="A3615" t="str">
            <v>87849</v>
          </cell>
          <cell r="B3615" t="str">
            <v>Revestimento decorativo monocamada aplicado com equipamento de projeção em panos cegos da fachada de um edifício de alvenaria estrutural, com acabamento travertino. af_06/2014_p</v>
          </cell>
          <cell r="C3615" t="str">
            <v>m²</v>
          </cell>
          <cell r="D3615">
            <v>115.43</v>
          </cell>
        </row>
        <row r="3616">
          <cell r="A3616" t="str">
            <v>87850</v>
          </cell>
          <cell r="B3616" t="str">
            <v>Revestimento decorativo monocamada aplicado manualmente em panos da fachada com presença de vãos, de um edifício de estrutura convencional e acabamento travertino. af_06/2014_p</v>
          </cell>
          <cell r="C3616" t="str">
            <v>m²</v>
          </cell>
          <cell r="D3616">
            <v>174.68</v>
          </cell>
        </row>
        <row r="3617">
          <cell r="A3617" t="str">
            <v>87851</v>
          </cell>
          <cell r="B3617" t="str">
            <v>Revestimento decorativo monocamada aplicado manualmente em panos da fachada com presença de vãos, de um edifício de alvenaria estrutural e acabamento travertino. af_06/2014_p</v>
          </cell>
          <cell r="C3617" t="str">
            <v>m²</v>
          </cell>
          <cell r="D3617">
            <v>124</v>
          </cell>
        </row>
        <row r="3618">
          <cell r="A3618" t="str">
            <v>87852</v>
          </cell>
          <cell r="B3618" t="str">
            <v>Revestimento decorativo monocamada aplicado com equipamento de projeção em panos da fachada com presença de vãos, de um edifício de estrutura convencional e acabamento travertino. af_06/2014_p</v>
          </cell>
          <cell r="C3618" t="str">
            <v>m²</v>
          </cell>
          <cell r="D3618">
            <v>167.4</v>
          </cell>
        </row>
        <row r="3619">
          <cell r="A3619" t="str">
            <v>87853</v>
          </cell>
          <cell r="B3619" t="str">
            <v>Revestimento decorativo monocamada aplicado com equipamento de projeção em panos da fachada com presença de vãos, de um edifício de alvenaria estrutural e acabamento travertino. af_06/2014_p</v>
          </cell>
          <cell r="C3619" t="str">
            <v>m²</v>
          </cell>
          <cell r="D3619">
            <v>117.58</v>
          </cell>
        </row>
        <row r="3620">
          <cell r="A3620" t="str">
            <v>91007</v>
          </cell>
          <cell r="B3620" t="str">
            <v>Formas manuseáveis para paredes de concreto moldadas in loco, de edificações de pavimento único, em panos de fachada sem vãos. af_06/2015</v>
          </cell>
          <cell r="C3620" t="str">
            <v>m²</v>
          </cell>
          <cell r="D3620">
            <v>9.65</v>
          </cell>
        </row>
        <row r="3621">
          <cell r="A3621" t="str">
            <v>91008</v>
          </cell>
          <cell r="B3621" t="str">
            <v>Formas manuseáveis para paredes de concreto moldadas in loco, de edificações de pavimento único, em panos de fachada com varanda. af_06/2015</v>
          </cell>
          <cell r="C3621" t="str">
            <v>m²</v>
          </cell>
          <cell r="D3621">
            <v>11.24</v>
          </cell>
        </row>
        <row r="3622">
          <cell r="A3622" t="str">
            <v>91021</v>
          </cell>
          <cell r="B3622" t="str">
            <v>Perfuratriz hidráulica sobre caminhão com trado curto acoplado, profundidade máxima de 20 m, diâmetro máximo de 1500 mm, potência instalada de 137 hp, mesa rotativa com torque máximo de 30 knm • impostos e seguros. af_06/2015</v>
          </cell>
          <cell r="C3622" t="str">
            <v>h</v>
          </cell>
          <cell r="D3622">
            <v>3.14</v>
          </cell>
        </row>
        <row r="3623">
          <cell r="A3623" t="str">
            <v>91026</v>
          </cell>
          <cell r="B3623" t="str">
            <v>Caminhão trucado (c/ terceiro eixo) eletrônico - potência 231cv - pbt = 22000kg - dist. entre eixos 5170 mm - inclui carroceria fixa aberta de madeira - depreciação. af_06/2015</v>
          </cell>
          <cell r="C3623" t="str">
            <v>h</v>
          </cell>
          <cell r="D3623">
            <v>12.37</v>
          </cell>
        </row>
        <row r="3624">
          <cell r="A3624" t="str">
            <v>91027</v>
          </cell>
          <cell r="B3624" t="str">
            <v>Caminhão trucado (c/ terceiro eixo) eletrônico - potência 231cv - pbt = 22000kg - dist. entre eixos 5170 mm - inclui carroceria fixa aberta de madeira - juros. af_06/2015</v>
          </cell>
          <cell r="C3624" t="str">
            <v>h</v>
          </cell>
          <cell r="D3624">
            <v>3.16</v>
          </cell>
        </row>
        <row r="3625">
          <cell r="A3625" t="str">
            <v>91028</v>
          </cell>
          <cell r="B3625" t="str">
            <v>Caminhão trucado (c/ terceiro eixo) eletrônico - potência 231cv - pbt = 22000kg - dist. entre eixos 5170 mm - inclui carroceria fixa aberta de madeira - impostos e seguros. af_06/2015</v>
          </cell>
          <cell r="C3625" t="str">
            <v>h</v>
          </cell>
          <cell r="D3625">
            <v>0.65</v>
          </cell>
        </row>
        <row r="3626">
          <cell r="A3626" t="str">
            <v>91029</v>
          </cell>
          <cell r="B3626" t="str">
            <v>Caminhão trucado (c/ terceiro eixo) eletrônico - potência 231cv - pbt = 22000kg - dist. entre eixos 5170 mm - inclui carroceria fixa aberta de madeira - manutenção. af_06/2015</v>
          </cell>
          <cell r="C3626" t="str">
            <v>h</v>
          </cell>
          <cell r="D3626">
            <v>15.47</v>
          </cell>
        </row>
        <row r="3627">
          <cell r="A3627" t="str">
            <v>91030</v>
          </cell>
          <cell r="B3627" t="str">
            <v>Caminhão trucado (c/ terceiro eixo) eletrônico - potência 231cv - pbt = 22000kg - dist. entre eixos 5170 mm - inclui carroceria fixa aberta de madeira - materiais na operação. af_06/2015</v>
          </cell>
          <cell r="C3627" t="str">
            <v>h</v>
          </cell>
          <cell r="D3627">
            <v>83.38</v>
          </cell>
        </row>
        <row r="3628">
          <cell r="A3628" t="str">
            <v>91031</v>
          </cell>
          <cell r="B3628" t="str">
            <v>Caminhão trucado (c/ terceiro eixo) eletrônico - potência 231cv - pbt = 22000kg - dist. entre eixos 5170 mm - inclui carroceria fixa aberta de madeira - chp diurno. af_06/2015</v>
          </cell>
          <cell r="C3628" t="str">
            <v>chp</v>
          </cell>
          <cell r="D3628">
            <v>132.24</v>
          </cell>
        </row>
        <row r="3629">
          <cell r="A3629" t="str">
            <v>91032</v>
          </cell>
          <cell r="B3629" t="str">
            <v>Caminhão trucado (c/ terceiro eixo) eletrônico - potência 231cv - pbt = 22000kg - dist. entre eixos 5170 mm - inclui carroceria fixa aberta de madeira - chi diurno. af_06/2015</v>
          </cell>
          <cell r="C3629" t="str">
            <v>chi</v>
          </cell>
          <cell r="D3629">
            <v>33.380000000000003</v>
          </cell>
        </row>
        <row r="3630">
          <cell r="A3630" t="str">
            <v>91104</v>
          </cell>
          <cell r="B3630" t="str">
            <v>Transporte horizontal, tubos de pvc soldável com diâmetro menor ou igual a 60 mm, manual, 30m. af_06/2015</v>
          </cell>
          <cell r="C3630" t="str">
            <v>m</v>
          </cell>
          <cell r="D3630">
            <v>0.04</v>
          </cell>
        </row>
        <row r="3631">
          <cell r="A3631" t="str">
            <v>91105</v>
          </cell>
          <cell r="B3631" t="str">
            <v>Transporte horizontal, tubos de pvc soldável com diâmetro maior que 60 mm e menor ou igual a 85 mm, manual, 30m. af_06/2015</v>
          </cell>
          <cell r="C3631" t="str">
            <v>m</v>
          </cell>
          <cell r="D3631">
            <v>0.11</v>
          </cell>
        </row>
        <row r="3632">
          <cell r="A3632" t="str">
            <v>91106</v>
          </cell>
          <cell r="B3632" t="str">
            <v>Transporte horizontal, tubos de pvc série normal - esgoto predial, ou reforçado para esgoto ou águas pluviais predial, com diâmetro menor ou igual a 75 mm, manual, 30m. af_06/2015</v>
          </cell>
          <cell r="C3632" t="str">
            <v>m</v>
          </cell>
          <cell r="D3632">
            <v>0.04</v>
          </cell>
        </row>
        <row r="3633">
          <cell r="A3633" t="str">
            <v>91107</v>
          </cell>
          <cell r="B3633" t="str">
            <v>Transporte horizontal, tubos de pvc série normal - esgoto predial, ou reforçado para esgoto ou águas pluviais predial, com diâmetro maior que 75 mm e menor ou igual a 100 mm, manual, 30m. af_06/2015</v>
          </cell>
          <cell r="C3633" t="str">
            <v>m</v>
          </cell>
          <cell r="D3633">
            <v>0.05</v>
          </cell>
        </row>
        <row r="3634">
          <cell r="A3634" t="str">
            <v>91108</v>
          </cell>
          <cell r="B3634" t="str">
            <v>Transporte horizontal, tubos de pvc série normal - esgoto predial, ou reforçado para esgoto ou águas pluviais predial, com diâmetro maior que 100 mm e menor ou igual a 150 mm, manual, 30m. af_06/2015</v>
          </cell>
          <cell r="C3634" t="str">
            <v>m</v>
          </cell>
          <cell r="D3634">
            <v>0.11</v>
          </cell>
        </row>
        <row r="3635">
          <cell r="A3635" t="str">
            <v>91109</v>
          </cell>
          <cell r="B3635" t="str">
            <v>Transporte horizontal, tubos de cpvc com diâmetro menor ou igual a 54 mm, manual, 30m. af_06/2015</v>
          </cell>
          <cell r="C3635" t="str">
            <v>m</v>
          </cell>
          <cell r="D3635">
            <v>0.08</v>
          </cell>
        </row>
        <row r="3636">
          <cell r="A3636" t="str">
            <v>91110</v>
          </cell>
          <cell r="B3636" t="str">
            <v>Transporte horizontal, tubos de cpvc com diâmetro maior que 54 mm e menor ou igual a 73 mm, manual, 30m. af_06/2015</v>
          </cell>
          <cell r="C3636" t="str">
            <v>m</v>
          </cell>
          <cell r="D3636">
            <v>0.11</v>
          </cell>
        </row>
        <row r="3637">
          <cell r="A3637" t="str">
            <v>91111</v>
          </cell>
          <cell r="B3637" t="str">
            <v>Transporte horizontal, tubos de cpvc com diâmetro maior que 73 mm e menor ou igual a 89 mm, manual, 30m. af_06/2015</v>
          </cell>
          <cell r="C3637" t="str">
            <v>m</v>
          </cell>
          <cell r="D3637">
            <v>0.14000000000000001</v>
          </cell>
        </row>
        <row r="3638">
          <cell r="A3638" t="str">
            <v>91112</v>
          </cell>
          <cell r="B3638" t="str">
            <v>Transporte horizontal, tubos de ppr - pn 12 ou pn 25 com diâmetro menor ou igual a 50 mm, manual, 30m. af_06/2015</v>
          </cell>
          <cell r="C3638" t="str">
            <v>m</v>
          </cell>
          <cell r="D3638">
            <v>0.08</v>
          </cell>
        </row>
        <row r="3639">
          <cell r="A3639" t="str">
            <v>91113</v>
          </cell>
          <cell r="B3639" t="str">
            <v>Transporte horizontal, tubos de ppr - pn 12 ou pn 25 com diâmetro maior que 50 mm e menor ou igual a 75 mm, manual, 30m. af_06/2015</v>
          </cell>
          <cell r="C3639" t="str">
            <v>m</v>
          </cell>
          <cell r="D3639">
            <v>0.16</v>
          </cell>
        </row>
        <row r="3640">
          <cell r="A3640" t="str">
            <v>91114</v>
          </cell>
          <cell r="B3640" t="str">
            <v>Transporte horizontal, tubos de ppr - pn 12 ou pn 25 com diâmetro maior que 75 mm e menor ou igual a 110 mm, manual, 30m. af_06/2015</v>
          </cell>
          <cell r="C3640" t="str">
            <v>m</v>
          </cell>
          <cell r="D3640">
            <v>0.31</v>
          </cell>
        </row>
        <row r="3641">
          <cell r="A3641" t="str">
            <v>91115</v>
          </cell>
          <cell r="B3641" t="str">
            <v>Transporte horizontal, tubos de cobre - classe e, com diâmetro menor ou igual a 42 mm, manual, 30m. af_06/2015</v>
          </cell>
          <cell r="C3641" t="str">
            <v>m</v>
          </cell>
          <cell r="D3641">
            <v>0.05</v>
          </cell>
        </row>
        <row r="3642">
          <cell r="A3642" t="str">
            <v>91116</v>
          </cell>
          <cell r="B3642" t="str">
            <v>Transporte horizontal, tubos de cobre - classe e, com diâmetro maior que 42 mm e menor ou igual a 66 mm, manual, 30m. af_06/2015</v>
          </cell>
          <cell r="C3642" t="str">
            <v>m</v>
          </cell>
          <cell r="D3642">
            <v>0.08</v>
          </cell>
        </row>
        <row r="3643">
          <cell r="A3643" t="str">
            <v>91117</v>
          </cell>
          <cell r="B3643" t="str">
            <v>Transporte horizontal, tubos de cobre - classe e, com diâmetro maior que 66 mm e menor ou igual a 104 mm, manual, 30m. af_06/2015</v>
          </cell>
          <cell r="C3643" t="str">
            <v>m</v>
          </cell>
          <cell r="D3643">
            <v>0.13</v>
          </cell>
        </row>
        <row r="3644">
          <cell r="A3644" t="str">
            <v>91118</v>
          </cell>
          <cell r="B3644" t="str">
            <v>Transporte horizontal, tubos de aço carbono leve ou médio, preto ou galvanizado, com diâmetro menor ou igual a 25 mm, manual, 30m. af_06/2015</v>
          </cell>
          <cell r="C3644" t="str">
            <v>m</v>
          </cell>
          <cell r="D3644">
            <v>0.11</v>
          </cell>
        </row>
        <row r="3645">
          <cell r="A3645" t="str">
            <v>91119</v>
          </cell>
          <cell r="B3645" t="str">
            <v>Transporte horizontal, tubos de aço carbono leve ou médio, preto ou galvanizado, com diâmetro maior que 25 mm e menor ou igual a 40 mm, manual, 30m. af_06/2015</v>
          </cell>
          <cell r="C3645" t="str">
            <v>m</v>
          </cell>
          <cell r="D3645">
            <v>0.21</v>
          </cell>
        </row>
        <row r="3646">
          <cell r="A3646" t="str">
            <v>91120</v>
          </cell>
          <cell r="B3646" t="str">
            <v>Transporte horizontal, tubos de aço carbono leve ou médio, preto ou galvanizado, com diâmetro maior que 40 mm e menor ou igual a 65 mm, manual, 30m. af_06/2015</v>
          </cell>
          <cell r="C3646" t="str">
            <v>m</v>
          </cell>
          <cell r="D3646">
            <v>0.31</v>
          </cell>
        </row>
        <row r="3647">
          <cell r="A3647" t="str">
            <v>91121</v>
          </cell>
          <cell r="B3647" t="str">
            <v>Transporte horizontal, tubos de aço carbono leve ou médio, preto ou galvanizado, com diâmetro maior que 65 mm e menor ou igual a 90 mm, manual, 30m. af_06/2015</v>
          </cell>
          <cell r="C3647" t="str">
            <v>m</v>
          </cell>
          <cell r="D3647">
            <v>0.53</v>
          </cell>
        </row>
        <row r="3648">
          <cell r="A3648" t="str">
            <v>91122</v>
          </cell>
          <cell r="B3648" t="str">
            <v>Transporte horizontal, tubos de aço carbono leve ou médio, preto ou galvanizado, com diâmetro maior que 90 mm e menor ou igual a 125 mm, manual, 30m. af_06/2015</v>
          </cell>
          <cell r="C3648" t="str">
            <v>m</v>
          </cell>
          <cell r="D3648">
            <v>0.74</v>
          </cell>
        </row>
        <row r="3649">
          <cell r="A3649" t="str">
            <v>91123</v>
          </cell>
          <cell r="B3649" t="str">
            <v>Transporte horizontal, tubos de aço carbono leve ou médio, preto ou galvanizado, com diâmetro maior que 125 mm e menor ou igual a 150 mm, manual, 30m. af_06/2015</v>
          </cell>
          <cell r="C3649" t="str">
            <v>m</v>
          </cell>
          <cell r="D3649">
            <v>0.95</v>
          </cell>
        </row>
        <row r="3650">
          <cell r="A3650" t="str">
            <v>91124</v>
          </cell>
          <cell r="B3650" t="str">
            <v>Transporte horizontal, madeira, manual, 30m. af_06/2015</v>
          </cell>
          <cell r="C3650" t="str">
            <v>m³</v>
          </cell>
          <cell r="D3650">
            <v>48.93</v>
          </cell>
        </row>
        <row r="3651">
          <cell r="A3651" t="str">
            <v>91125</v>
          </cell>
          <cell r="B3651" t="str">
            <v>Transporte horizontal, vergalhões de aço, manual, 30m. af_06/2015</v>
          </cell>
          <cell r="C3651" t="str">
            <v>kg</v>
          </cell>
          <cell r="D3651">
            <v>0.05</v>
          </cell>
        </row>
        <row r="3652">
          <cell r="A3652" t="str">
            <v>91128</v>
          </cell>
          <cell r="B3652" t="str">
            <v>Transporte horizontal, lata de 18 l, manipulador telescópico, 30m. af_06/2014</v>
          </cell>
          <cell r="C3652" t="str">
            <v>18l</v>
          </cell>
          <cell r="D3652">
            <v>0.13</v>
          </cell>
        </row>
        <row r="3653">
          <cell r="A3653" t="str">
            <v>91129</v>
          </cell>
          <cell r="B3653" t="str">
            <v>Transporte horizontal, lata de 18 l, manipulador telescópico, 50m. af_06/2014</v>
          </cell>
          <cell r="C3653" t="str">
            <v>18l</v>
          </cell>
          <cell r="D3653">
            <v>0.21</v>
          </cell>
        </row>
        <row r="3654">
          <cell r="A3654" t="str">
            <v>91130</v>
          </cell>
          <cell r="B3654" t="str">
            <v>Transporte horizontal, lata de 18 l, manipulador telescópico, 75m. af_06/2014</v>
          </cell>
          <cell r="C3654" t="str">
            <v>18l</v>
          </cell>
          <cell r="D3654">
            <v>0.28000000000000003</v>
          </cell>
        </row>
        <row r="3655">
          <cell r="A3655" t="str">
            <v>91132</v>
          </cell>
          <cell r="B3655" t="str">
            <v>Transporte horizontal, lata de 18 l, manipulador telescópico, 100m. af_06/2014</v>
          </cell>
          <cell r="C3655" t="str">
            <v>18l</v>
          </cell>
          <cell r="D3655">
            <v>0.38</v>
          </cell>
        </row>
        <row r="3656">
          <cell r="A3656" t="str">
            <v>91134</v>
          </cell>
          <cell r="B3656" t="str">
            <v>Transporte horizontal, pálete de sacos, manipulador telescópico, 30m. af_06/2014</v>
          </cell>
          <cell r="C3656" t="str">
            <v>t</v>
          </cell>
          <cell r="D3656">
            <v>2.27</v>
          </cell>
        </row>
        <row r="3657">
          <cell r="A3657" t="str">
            <v>91135</v>
          </cell>
          <cell r="B3657" t="str">
            <v>Transporte horizontal, pálete de sacos, manipulador telescópico, 50m. af_06/2014</v>
          </cell>
          <cell r="C3657" t="str">
            <v>t</v>
          </cell>
          <cell r="D3657">
            <v>4.0599999999999996</v>
          </cell>
        </row>
        <row r="3658">
          <cell r="A3658" t="str">
            <v>91136</v>
          </cell>
          <cell r="B3658" t="str">
            <v>Transporte horizontal, pálete de sacos, manipulador telescópico, 75m. af_06/2014</v>
          </cell>
          <cell r="C3658" t="str">
            <v>t</v>
          </cell>
          <cell r="D3658">
            <v>5.84</v>
          </cell>
        </row>
        <row r="3659">
          <cell r="A3659" t="str">
            <v>91137</v>
          </cell>
          <cell r="B3659" t="str">
            <v>Transporte horizontal, pálete de sacos, manipulador telescópico, 100m. af_06/2014</v>
          </cell>
          <cell r="C3659" t="str">
            <v>t</v>
          </cell>
          <cell r="D3659">
            <v>7.62</v>
          </cell>
        </row>
        <row r="3660">
          <cell r="A3660" t="str">
            <v>91138</v>
          </cell>
          <cell r="B3660" t="str">
            <v>Transporte horizontal, blocos vazados de concreto 19x19x39 cm, manipulador telescópico, 30m. af_06/2014</v>
          </cell>
          <cell r="C3660" t="str">
            <v>mil</v>
          </cell>
          <cell r="D3660">
            <v>76.290000000000006</v>
          </cell>
        </row>
        <row r="3661">
          <cell r="A3661" t="str">
            <v>91139</v>
          </cell>
          <cell r="B3661" t="str">
            <v>Transporte horizontal, blocos cerâmicos furados na vertical 19x19x39 cm, manipulador telescópico, 30m. af_06/2014</v>
          </cell>
          <cell r="C3661" t="str">
            <v>mil</v>
          </cell>
          <cell r="D3661">
            <v>40.61</v>
          </cell>
        </row>
        <row r="3662">
          <cell r="A3662" t="str">
            <v>91140</v>
          </cell>
          <cell r="B3662" t="str">
            <v>Transporte horizontal, blocos cerâmicos furados na horizontal 9x19x19 cm, manipulador telescópico, 30m. af_06/2014</v>
          </cell>
          <cell r="C3662" t="str">
            <v>mil</v>
          </cell>
          <cell r="D3662">
            <v>17.829999999999998</v>
          </cell>
        </row>
        <row r="3663">
          <cell r="A3663" t="str">
            <v>91141</v>
          </cell>
          <cell r="B3663" t="str">
            <v>Transporte horizontal, blocos vazados de concreto 19x19x39 cm, manipulador telescópico, 50m. af_06/2014</v>
          </cell>
          <cell r="C3663" t="str">
            <v>mil</v>
          </cell>
          <cell r="D3663">
            <v>116.9</v>
          </cell>
        </row>
        <row r="3664">
          <cell r="A3664" t="str">
            <v>90778</v>
          </cell>
          <cell r="B3664" t="str">
            <v>Engenheiro Civil de Obra Pleno com encargos complementares</v>
          </cell>
          <cell r="C3664" t="str">
            <v>h</v>
          </cell>
          <cell r="D3664">
            <v>80.900000000000006</v>
          </cell>
        </row>
        <row r="3665">
          <cell r="A3665" t="str">
            <v>87854</v>
          </cell>
          <cell r="B3665" t="str">
            <v>Revestimento decorativo monocamada aplicado manualmente em superfícies externas da sacada de um edifício de estrutura convencional e acabamento travertino. af_06/2014_p</v>
          </cell>
          <cell r="C3665" t="str">
            <v>m²</v>
          </cell>
          <cell r="D3665">
            <v>173</v>
          </cell>
        </row>
        <row r="3666">
          <cell r="A3666" t="str">
            <v>87855</v>
          </cell>
          <cell r="B3666" t="str">
            <v>Revestimento decorativo monocamada aplicado manualmente em superfícies externas da sacada de um edifício de alvenaria estrutural e acabamento travertino. af_06/2014_p</v>
          </cell>
          <cell r="C3666" t="str">
            <v>m²</v>
          </cell>
          <cell r="D3666">
            <v>128.88999999999999</v>
          </cell>
        </row>
        <row r="3667">
          <cell r="A3667" t="str">
            <v>87856</v>
          </cell>
          <cell r="B3667" t="str">
            <v>Revestimento decorativo monocamada aplicado com equipamento de projeção em superfícies externas da sacada de um edifício de estrutura convencional e acabamento travertino. af_06/2014_p</v>
          </cell>
          <cell r="C3667" t="str">
            <v>m²</v>
          </cell>
          <cell r="D3667">
            <v>162.94999999999999</v>
          </cell>
        </row>
        <row r="3668">
          <cell r="A3668" t="str">
            <v>87857</v>
          </cell>
          <cell r="B3668" t="str">
            <v>Revestimento decorativo monocamada aplicado com equipamento de projeção em superfícies externas da sacada de um edifício de alvenaria estrutural e acabamento travertino. af_06/2014_p</v>
          </cell>
          <cell r="C3668" t="str">
            <v>m²</v>
          </cell>
          <cell r="D3668">
            <v>119.68</v>
          </cell>
        </row>
        <row r="3669">
          <cell r="A3669" t="str">
            <v>87858</v>
          </cell>
          <cell r="B3669" t="str">
            <v>Revestimento decorativo monocamada aplicado manualmente nas paredes internas da sacada com acabamento raspado. af_06/2014_p</v>
          </cell>
          <cell r="C3669" t="str">
            <v>m²</v>
          </cell>
          <cell r="D3669">
            <v>113.8</v>
          </cell>
        </row>
        <row r="3670">
          <cell r="A3670" t="str">
            <v>87859</v>
          </cell>
          <cell r="B3670" t="str">
            <v>Revestimento decorativo monocamada aplicado manualmente nas paredes internas da sacada com acabamento travertino. af_06/2014_p</v>
          </cell>
          <cell r="C3670" t="str">
            <v>m²</v>
          </cell>
          <cell r="D3670">
            <v>129.44999999999999</v>
          </cell>
        </row>
        <row r="3671">
          <cell r="A3671" t="str">
            <v>87896</v>
          </cell>
          <cell r="B3671" t="str">
            <v>Chapisco aplicado tanto em pilares e vigas de concreto como em alvenaria de fachada sem presença de vãos, com equipamento de projeção. argamassa traço 1:3 com preparo manual. af_06/2014</v>
          </cell>
          <cell r="C3671" t="str">
            <v>m²</v>
          </cell>
          <cell r="D3671">
            <v>3.68</v>
          </cell>
        </row>
        <row r="3672">
          <cell r="A3672" t="str">
            <v>87897</v>
          </cell>
          <cell r="B3672" t="str">
            <v>Chapisco aplicado tanto em pilares e vigas de concreto como em alvenaria de fachada sem presença de vãos, com equipamento de projeção. argamassa traço 1:3 com preparo em betoneira 400 l. af_06/2014</v>
          </cell>
          <cell r="C3672" t="str">
            <v>m²</v>
          </cell>
          <cell r="D3672">
            <v>3.39</v>
          </cell>
        </row>
        <row r="3673">
          <cell r="A3673" t="str">
            <v>87907</v>
          </cell>
          <cell r="B3673" t="str">
            <v>Chapisco aplicado tanto em pilares e vigas de concreto como em alvenaria de fachada com presença de vãos, com equipamento de projeção. argamassa traço 1:3 com preparo manual. af_06/2014</v>
          </cell>
          <cell r="C3673" t="str">
            <v>m²</v>
          </cell>
          <cell r="D3673">
            <v>4.72</v>
          </cell>
        </row>
        <row r="3674">
          <cell r="A3674" t="str">
            <v>87908</v>
          </cell>
          <cell r="B3674" t="str">
            <v>Chapisco aplicado tanto em pilares e vigas de concreto como em alvenaria de fachada com presença de vãos, com equipamento de projeção. argamassa traço 1:3 com preparo em betoneira 400 l. af_06/2014</v>
          </cell>
          <cell r="C3674" t="str">
            <v>m²</v>
          </cell>
          <cell r="D3674">
            <v>4.42</v>
          </cell>
        </row>
        <row r="3675">
          <cell r="A3675" t="str">
            <v>88040</v>
          </cell>
          <cell r="B3675" t="str">
            <v>Transporte horizontal, massa/granel, minicarregadeira, 30m. af_06/2014</v>
          </cell>
          <cell r="C3675" t="str">
            <v>m³</v>
          </cell>
          <cell r="D3675">
            <v>7.43</v>
          </cell>
        </row>
        <row r="3676">
          <cell r="A3676" t="str">
            <v>88041</v>
          </cell>
          <cell r="B3676" t="str">
            <v>Transporte horizontal, massa/granel, minicarregadeira, 50m. af_06/2014</v>
          </cell>
          <cell r="C3676" t="str">
            <v>m³</v>
          </cell>
          <cell r="D3676">
            <v>11.51</v>
          </cell>
        </row>
        <row r="3677">
          <cell r="A3677" t="str">
            <v>88042</v>
          </cell>
          <cell r="B3677" t="str">
            <v>Transporte horizontal, massa/granel, minicarregadeira, 75m. af_06/2014</v>
          </cell>
          <cell r="C3677" t="str">
            <v>m³</v>
          </cell>
          <cell r="D3677">
            <v>16.61</v>
          </cell>
        </row>
        <row r="3678">
          <cell r="A3678" t="str">
            <v>88043</v>
          </cell>
          <cell r="B3678" t="str">
            <v>Transporte horizontal, massa/granel, minicarregadeira, 100m. af_06/2014</v>
          </cell>
          <cell r="C3678" t="str">
            <v>m³</v>
          </cell>
          <cell r="D3678">
            <v>21.71</v>
          </cell>
        </row>
        <row r="3679">
          <cell r="A3679" t="str">
            <v>88083</v>
          </cell>
          <cell r="B3679" t="str">
            <v>Transporte horizontal, placas cerâmicas, manipulador telescópico, 30m. af_06/2014</v>
          </cell>
          <cell r="C3679" t="str">
            <v>m²</v>
          </cell>
          <cell r="D3679">
            <v>7.0000000000000007E-2</v>
          </cell>
        </row>
        <row r="3680">
          <cell r="A3680" t="str">
            <v>88084</v>
          </cell>
          <cell r="B3680" t="str">
            <v>Transporte horizontal, placas cerâmicas, manipulador telescópico, 50m. af_06/2014</v>
          </cell>
          <cell r="C3680" t="str">
            <v>m²</v>
          </cell>
          <cell r="D3680">
            <v>0.11</v>
          </cell>
        </row>
        <row r="3681">
          <cell r="A3681" t="str">
            <v>88085</v>
          </cell>
          <cell r="B3681" t="str">
            <v>Transporte horizontal, placas cerâmicas, manipulador telescópico, 75m. af_06/2014</v>
          </cell>
          <cell r="C3681" t="str">
            <v>m²</v>
          </cell>
          <cell r="D3681">
            <v>0.15</v>
          </cell>
        </row>
        <row r="3682">
          <cell r="A3682" t="str">
            <v>88086</v>
          </cell>
          <cell r="B3682" t="str">
            <v>Transporte horizontal, placas cerâmicas, manipulador telescópico, 100m. af_06/2014</v>
          </cell>
          <cell r="C3682" t="str">
            <v>m²</v>
          </cell>
          <cell r="D3682">
            <v>0.21</v>
          </cell>
        </row>
        <row r="3683">
          <cell r="A3683" t="str">
            <v>89993</v>
          </cell>
          <cell r="B3683" t="str">
            <v>Grauteamento vertical em alvenaria estrutural. af_01/2015</v>
          </cell>
          <cell r="C3683" t="str">
            <v>m³</v>
          </cell>
          <cell r="D3683">
            <v>516.38</v>
          </cell>
        </row>
        <row r="3684">
          <cell r="A3684" t="str">
            <v>89994</v>
          </cell>
          <cell r="B3684" t="str">
            <v>Grauteamento de cinta intermediária ou de contraverga em alvenaria estrutural. af_01/2015</v>
          </cell>
          <cell r="C3684" t="str">
            <v>m³</v>
          </cell>
          <cell r="D3684">
            <v>441.86</v>
          </cell>
        </row>
        <row r="3685">
          <cell r="A3685" t="str">
            <v>89995</v>
          </cell>
          <cell r="B3685" t="str">
            <v>Grauteamento de cinta superior ou de verga em alvenaria estrutural. af_01/2015</v>
          </cell>
          <cell r="C3685" t="str">
            <v>m³</v>
          </cell>
          <cell r="D3685">
            <v>497.32</v>
          </cell>
        </row>
        <row r="3686">
          <cell r="A3686" t="str">
            <v>90278</v>
          </cell>
          <cell r="B3686" t="str">
            <v>Graute fgk=15 mPa; traço 1:0,04:2,0:2,4 (cimento/ cal/ areia grossa/ brita 0) • preparo mecânico com betoneira 400 l. af_02/2015</v>
          </cell>
          <cell r="C3686" t="str">
            <v>m³</v>
          </cell>
          <cell r="D3686">
            <v>259.7</v>
          </cell>
        </row>
        <row r="3687">
          <cell r="A3687" t="str">
            <v>90279</v>
          </cell>
          <cell r="B3687" t="str">
            <v>Graute fgk=20 mPa; traço 1:0,04:1,6:1,9 (cimento/ cal/ areia grossa/ brita 0) • preparo mecânico com betoneira 400 l. af_02/2015</v>
          </cell>
          <cell r="C3687" t="str">
            <v>m³</v>
          </cell>
          <cell r="D3687">
            <v>280.27999999999997</v>
          </cell>
        </row>
        <row r="3688">
          <cell r="A3688" t="str">
            <v>90280</v>
          </cell>
          <cell r="B3688" t="str">
            <v>Graute fgk=25 mPa; traço 1:0,02:1,2:1,5 (cimento/ cal/ areia grossa/ brita 0) • preparo mecânico com betoneira 400 l. af_02/2015</v>
          </cell>
          <cell r="C3688" t="str">
            <v>m³</v>
          </cell>
          <cell r="D3688">
            <v>316.29000000000002</v>
          </cell>
        </row>
        <row r="3689">
          <cell r="A3689" t="str">
            <v>90281</v>
          </cell>
          <cell r="B3689" t="str">
            <v>Graute fgk=30 mPa; traço 1:0,02:0,8:1,1 (cimento/ cal/ areia grossa/ brita 0) • preparo mecânico com betoneira 400 l. af_02/2015</v>
          </cell>
          <cell r="C3689" t="str">
            <v>m³</v>
          </cell>
          <cell r="D3689">
            <v>368</v>
          </cell>
        </row>
        <row r="3690">
          <cell r="A3690" t="str">
            <v>90282</v>
          </cell>
          <cell r="B3690" t="str">
            <v>Graute fgk=15 mPa; traço 1:2,0:2,4 (cimento/ areia grossa/ brita 0/ aditivo) • preparo mecânico com betoneira 400 l. af_02/2015</v>
          </cell>
          <cell r="C3690" t="str">
            <v>m³</v>
          </cell>
          <cell r="D3690">
            <v>263.23</v>
          </cell>
        </row>
        <row r="3691">
          <cell r="A3691" t="str">
            <v>90283</v>
          </cell>
          <cell r="B3691" t="str">
            <v>Graute fgk=20 mPa; traço 1:1,6:1,9 (cimento/ areia grossa/ brita 0/ aditivo) • preparo mecânico com betoneira 400 l. af_02/2015</v>
          </cell>
          <cell r="C3691" t="str">
            <v>m³</v>
          </cell>
          <cell r="D3691">
            <v>284.73</v>
          </cell>
        </row>
        <row r="3692">
          <cell r="A3692" t="str">
            <v>90284</v>
          </cell>
          <cell r="B3692" t="str">
            <v>Graute fgk=25 mPa; traço 1:1,2:1,5 (cimento/ areia grossa/ brita 0/ aditivo) • preparo mecânico com betoneira 400 l. af_02/2015</v>
          </cell>
          <cell r="C3692" t="str">
            <v>m³</v>
          </cell>
          <cell r="D3692">
            <v>321.91000000000003</v>
          </cell>
        </row>
        <row r="3693">
          <cell r="A3693" t="str">
            <v>90285</v>
          </cell>
          <cell r="B3693" t="str">
            <v>Graute fgk=30 mPa; traço 1:0,8:1,1 (cimento/ areia grossa/ brita 0/ aditivo) • preparo mecânico com betoneira 400 l. af_02/2015</v>
          </cell>
          <cell r="C3693" t="str">
            <v>m³</v>
          </cell>
          <cell r="D3693">
            <v>375.99</v>
          </cell>
        </row>
        <row r="3694">
          <cell r="A3694" t="str">
            <v>90371</v>
          </cell>
          <cell r="B3694" t="str">
            <v>Registro de esfera, pvc, roscável, 3/4 , fornecido e instalado em ramal de água. af_03/2015</v>
          </cell>
          <cell r="C3694" t="str">
            <v>un</v>
          </cell>
          <cell r="D3694">
            <v>13.57</v>
          </cell>
        </row>
        <row r="3695">
          <cell r="A3695" t="str">
            <v>90373</v>
          </cell>
          <cell r="B3695" t="str">
            <v>Joelho 90 graus com bucha de latão, pvc, soldável, dn 25mm, x 1/2" instalado em ramal ou sub-ramal de água fornecimento e instalação . af_03/2015_p</v>
          </cell>
          <cell r="C3695" t="str">
            <v>un</v>
          </cell>
          <cell r="D3695">
            <v>8.93</v>
          </cell>
        </row>
        <row r="3696">
          <cell r="A3696" t="str">
            <v>90374</v>
          </cell>
          <cell r="B3696" t="str">
            <v>Tê com bucha de latão na bolsa central, pvc, soldável, dn 25mm x 3/4 , instalado em ramal ou sub-ramal de água fornecimento e instalação. af_03/2015_p</v>
          </cell>
          <cell r="C3696" t="str">
            <v>un</v>
          </cell>
          <cell r="D3696">
            <v>13.21</v>
          </cell>
        </row>
        <row r="3697">
          <cell r="A3697" t="str">
            <v>90375</v>
          </cell>
          <cell r="B3697" t="str">
            <v>Bucha de redução, pvc, soldável, dn 40mm x 32mm, instalado em ramal ou sub-ramal de água fornecimento e instalação. af_03/2015_p</v>
          </cell>
          <cell r="C3697" t="str">
            <v>un</v>
          </cell>
          <cell r="D3697">
            <v>4.95</v>
          </cell>
        </row>
        <row r="3698">
          <cell r="A3698" t="str">
            <v>90406</v>
          </cell>
          <cell r="B3698" t="str">
            <v>Massa única, para recebimento de pintura, em argamassa traço 1:2:8, preparo mecânico com betoneira 400l, aplicada manualmente em teto, espessura de 20mm, com execução de taliscas. af_03/2015</v>
          </cell>
          <cell r="C3698" t="str">
            <v>m²</v>
          </cell>
          <cell r="D3698">
            <v>26.59</v>
          </cell>
        </row>
        <row r="3699">
          <cell r="A3699" t="str">
            <v>90407</v>
          </cell>
          <cell r="B3699" t="str">
            <v>Massa única, para recebimento de pintura, em argamassa traço 1:2:8, preparo manual, aplicada manualmente em teto, espessura de 20mm, com execução de taliscas. af_03/2015</v>
          </cell>
          <cell r="C3699" t="str">
            <v>m²</v>
          </cell>
          <cell r="D3699">
            <v>29.07</v>
          </cell>
        </row>
        <row r="3700">
          <cell r="A3700" t="str">
            <v>90408</v>
          </cell>
          <cell r="B3700" t="str">
            <v>Massa única, para recebimento de pintura, em argamassa traço 1:2:8, preparo mecânico com betoneira 400l, aplicada manualmente em teto, espessura de 10mm, com execução de taliscas. af_03/2015</v>
          </cell>
          <cell r="C3700" t="str">
            <v>m²</v>
          </cell>
          <cell r="D3700">
            <v>18.940000000000001</v>
          </cell>
        </row>
        <row r="3701">
          <cell r="A3701" t="str">
            <v>90409</v>
          </cell>
          <cell r="B3701" t="str">
            <v>Massa única, para recebimento de pintura, em argamassa traço 1:2:8, preparo manual, aplicada manualmente em teto, espessura de 10mm, com execução de taliscas. af_03/2015</v>
          </cell>
          <cell r="C3701" t="str">
            <v>m²</v>
          </cell>
          <cell r="D3701">
            <v>20.350000000000001</v>
          </cell>
        </row>
        <row r="3702">
          <cell r="A3702" t="str">
            <v>90436</v>
          </cell>
          <cell r="B3702" t="str">
            <v>Furo em alvenaria para diâmetros menores ou iguais a 40 mm. af_05/2015</v>
          </cell>
          <cell r="C3702" t="str">
            <v>un</v>
          </cell>
          <cell r="D3702">
            <v>7.79</v>
          </cell>
        </row>
        <row r="3703">
          <cell r="A3703" t="str">
            <v>90437</v>
          </cell>
          <cell r="B3703" t="str">
            <v>Furo em alvenaria para diâmetros maiores que 40 mm e menores ou iguais a 75 mm. af_05/2015</v>
          </cell>
          <cell r="C3703" t="str">
            <v>un</v>
          </cell>
          <cell r="D3703">
            <v>18.920000000000002</v>
          </cell>
        </row>
        <row r="3704">
          <cell r="A3704" t="str">
            <v>90438</v>
          </cell>
          <cell r="B3704" t="str">
            <v>Furo em alvenaria para diâmetros maiores que 75 mm. af_05/2015</v>
          </cell>
          <cell r="C3704" t="str">
            <v>un</v>
          </cell>
          <cell r="D3704">
            <v>27.12</v>
          </cell>
        </row>
        <row r="3705">
          <cell r="A3705" t="str">
            <v>90439</v>
          </cell>
          <cell r="B3705" t="str">
            <v>Furo em concreto para diâmetros menores ou iguais a 40 mm. af_05/2015</v>
          </cell>
          <cell r="C3705" t="str">
            <v>un</v>
          </cell>
          <cell r="D3705">
            <v>31.79</v>
          </cell>
        </row>
        <row r="3706">
          <cell r="A3706" t="str">
            <v>90440</v>
          </cell>
          <cell r="B3706" t="str">
            <v>Furo em concreto para diâmetros maiores que 40 mm e menores ou iguais a 75 mm. af_05/2015</v>
          </cell>
          <cell r="C3706" t="str">
            <v>un</v>
          </cell>
          <cell r="D3706">
            <v>50.91</v>
          </cell>
        </row>
        <row r="3707">
          <cell r="A3707" t="str">
            <v>90441</v>
          </cell>
          <cell r="B3707" t="str">
            <v>Furo em concreto para diâmetros maiores que 75 mm. af_05/2015</v>
          </cell>
          <cell r="C3707" t="str">
            <v>un</v>
          </cell>
          <cell r="D3707">
            <v>65.02</v>
          </cell>
        </row>
        <row r="3708">
          <cell r="A3708" t="str">
            <v>90443</v>
          </cell>
          <cell r="B3708" t="str">
            <v>Rasgo em alvenaria para ramais/ distribuição com diametros menores ou iguais a 40 mm. af_05/2015</v>
          </cell>
          <cell r="C3708" t="str">
            <v>m</v>
          </cell>
          <cell r="D3708">
            <v>7.08</v>
          </cell>
        </row>
        <row r="3709">
          <cell r="A3709" t="str">
            <v>90444</v>
          </cell>
          <cell r="B3709" t="str">
            <v>Rasgo em contrapiso para ramais/ distribuição com diâmetros menores ou iguais a 40 mm. af_05/2015</v>
          </cell>
          <cell r="C3709" t="str">
            <v>m</v>
          </cell>
          <cell r="D3709">
            <v>13.64</v>
          </cell>
        </row>
        <row r="3710">
          <cell r="A3710" t="str">
            <v>90445</v>
          </cell>
          <cell r="B3710" t="str">
            <v>Rasgo em contrapiso para ramais/ distribuição com diâmetros maiores que 40 mm e menores ou iguais a 75 mm. af_05/2015</v>
          </cell>
          <cell r="C3710" t="str">
            <v>m</v>
          </cell>
          <cell r="D3710">
            <v>14.56</v>
          </cell>
        </row>
        <row r="3711">
          <cell r="A3711" t="str">
            <v>90446</v>
          </cell>
          <cell r="B3711" t="str">
            <v>Rasgo em contrapiso para ramais/ distribuição com diâmetros maiores que 75 mm. af_05/2015</v>
          </cell>
          <cell r="C3711" t="str">
            <v>m</v>
          </cell>
          <cell r="D3711">
            <v>15.82</v>
          </cell>
        </row>
        <row r="3712">
          <cell r="A3712" t="str">
            <v>90780</v>
          </cell>
          <cell r="B3712" t="str">
            <v>Mestre de obras com encargos complementares</v>
          </cell>
          <cell r="C3712" t="str">
            <v>h</v>
          </cell>
          <cell r="D3712">
            <v>33.9</v>
          </cell>
        </row>
        <row r="3713">
          <cell r="A3713" t="str">
            <v>91142</v>
          </cell>
          <cell r="B3713" t="str">
            <v>Transporte horizontal, blocos cerâmicos furados na vertical 19x19x39 cm, manipulador telescópico, 50m. af_06/2014</v>
          </cell>
          <cell r="C3713" t="str">
            <v>mil</v>
          </cell>
          <cell r="D3713">
            <v>76.290000000000006</v>
          </cell>
        </row>
        <row r="3714">
          <cell r="A3714" t="str">
            <v>91143</v>
          </cell>
          <cell r="B3714" t="str">
            <v>Transporte horizontal, blocos cerâmicos furados na horizontal 9x19x19 cm, manipulador telescópico, 50m. af_06/2014</v>
          </cell>
          <cell r="C3714" t="str">
            <v>mil</v>
          </cell>
          <cell r="D3714">
            <v>17.829999999999998</v>
          </cell>
        </row>
        <row r="3715">
          <cell r="A3715" t="str">
            <v>91144</v>
          </cell>
          <cell r="B3715" t="str">
            <v>Transporte horizontal, blocos vazados de concreto 19x19x39 cm, manipulador telescópico, 75m. af_06/2014</v>
          </cell>
          <cell r="C3715" t="str">
            <v>mil</v>
          </cell>
          <cell r="D3715">
            <v>157.52000000000001</v>
          </cell>
        </row>
        <row r="3716">
          <cell r="A3716" t="str">
            <v>91145</v>
          </cell>
          <cell r="B3716" t="str">
            <v>Transporte horizontal, blocos cerâmicos furados na vertical 19x19x39 cm, manipulador telescópico, 75m. af_06/2014</v>
          </cell>
          <cell r="C3716" t="str">
            <v>mil</v>
          </cell>
          <cell r="D3716">
            <v>116.9</v>
          </cell>
        </row>
        <row r="3717">
          <cell r="A3717" t="str">
            <v>91146</v>
          </cell>
          <cell r="B3717" t="str">
            <v>Transporte horizontal, blocos cerâmicos furados na horizontal 9x19x19 cm, manipulador telescópico, 75m. af_06/2014</v>
          </cell>
          <cell r="C3717" t="str">
            <v>mil</v>
          </cell>
          <cell r="D3717">
            <v>22.77</v>
          </cell>
        </row>
        <row r="3718">
          <cell r="A3718" t="str">
            <v>91147</v>
          </cell>
          <cell r="B3718" t="str">
            <v>Transporte horizontal, blocos vazados de concreto 19x19x39 cm, manipulador telescópico, 100m. af_06/2014</v>
          </cell>
          <cell r="C3718" t="str">
            <v>mil</v>
          </cell>
          <cell r="D3718">
            <v>215.97</v>
          </cell>
        </row>
        <row r="3719">
          <cell r="A3719" t="str">
            <v>91148</v>
          </cell>
          <cell r="B3719" t="str">
            <v>Transporte horizontal, blocos cerâmicos furados na vertical 19x19x39 cm, manipulador telescópico, 100m. af_06/2014</v>
          </cell>
          <cell r="C3719" t="str">
            <v>mil</v>
          </cell>
          <cell r="D3719">
            <v>139.68</v>
          </cell>
        </row>
        <row r="3720">
          <cell r="A3720" t="str">
            <v>91149</v>
          </cell>
          <cell r="B3720" t="str">
            <v>Transporte horizontal, blocos cerâmicos furados na horizontal 9x19x19 cm, manipulador telescópico, 100m. af_06/2014</v>
          </cell>
          <cell r="C3720" t="str">
            <v>mil</v>
          </cell>
          <cell r="D3720">
            <v>35.67</v>
          </cell>
        </row>
        <row r="3721">
          <cell r="A3721" t="str">
            <v>91166</v>
          </cell>
          <cell r="B3721" t="str">
            <v>Fixação de tubos horizontais de pex diametros iguais ou inferiores a 40 mm com abraçadeira plástica 390 mm, fixada em laje. af_05/2015</v>
          </cell>
          <cell r="C3721" t="str">
            <v>m</v>
          </cell>
          <cell r="D3721">
            <v>2.31</v>
          </cell>
        </row>
        <row r="3722">
          <cell r="A3722" t="str">
            <v>91167</v>
          </cell>
          <cell r="B3722" t="str">
            <v>Fixação de tubos horizontais de ppr diâmetros menores ou iguais a 40 mm com abraçadeira metálica rígida tipo d 1/2" , fixada em perfilado em laje. af_05/2015</v>
          </cell>
          <cell r="C3722" t="str">
            <v>m</v>
          </cell>
          <cell r="D3722">
            <v>7.04</v>
          </cell>
        </row>
        <row r="3723">
          <cell r="A3723" t="str">
            <v>91168</v>
          </cell>
          <cell r="B3723" t="str">
            <v>Fixação de tubos horizontais de ppr diâmetros maiores que 40 mm e menores ou iguais a 75 mm com abraçadeira metálica rígida tipo d 1 1/2" , fixada em perfilado em laje. af_05/2015</v>
          </cell>
          <cell r="C3723" t="str">
            <v>m</v>
          </cell>
          <cell r="D3723">
            <v>5.35</v>
          </cell>
        </row>
        <row r="3724">
          <cell r="A3724" t="str">
            <v>91169</v>
          </cell>
          <cell r="B3724" t="str">
            <v>Fixação de tubos horizontais de ppr diâmetros maiores que 75 mm com abraçadeira metálica rígida tipo d 3" , fixada em perfilado em laje. af_05/2015</v>
          </cell>
          <cell r="C3724" t="str">
            <v>m</v>
          </cell>
          <cell r="D3724">
            <v>6.33</v>
          </cell>
        </row>
        <row r="3725">
          <cell r="A3725" t="str">
            <v>91170</v>
          </cell>
          <cell r="B3725" t="str">
            <v>Fixação de tubos horizontais de pvc, cpvc ou cobre diâmetros menores ou iguais a 40 mm com abraçadeira metálica rígida tipo d 1/2" , fixada em perfilado em laje. af_05/2015</v>
          </cell>
          <cell r="C3725" t="str">
            <v>m</v>
          </cell>
          <cell r="D3725">
            <v>1.81</v>
          </cell>
        </row>
        <row r="3726">
          <cell r="A3726" t="str">
            <v>91171</v>
          </cell>
          <cell r="B3726" t="str">
            <v>Fixação de tubos horizontais de pvc, cpvc ou cobre diâmetros maiores que 40 mm e menores ou iguais a 75 mm com abraçadeira metálica rígida tipo d 1 1/2" , fixada em perfilado em laje. af_05/2015</v>
          </cell>
          <cell r="C3726" t="str">
            <v>m</v>
          </cell>
          <cell r="D3726">
            <v>2.2799999999999998</v>
          </cell>
        </row>
        <row r="3727">
          <cell r="A3727" t="str">
            <v>91172</v>
          </cell>
          <cell r="B3727" t="str">
            <v>Fixação de tubos horizontais de pvc, cpvc ou cobre diâmetros maiores que 75 mm com abraçadeira metálica rígida tipo d 3" , fixada em perfilado em laje. af_05/2015</v>
          </cell>
          <cell r="C3727" t="str">
            <v>m</v>
          </cell>
          <cell r="D3727">
            <v>3.34</v>
          </cell>
        </row>
        <row r="3728">
          <cell r="A3728" t="str">
            <v>91173</v>
          </cell>
          <cell r="B3728" t="str">
            <v>Fixação de tubos verticais de ppr diâmetros menores ou iguais a 40 mm com abraçadeira metálica rígida tipo d 1/2" , fixada em perfilado em alvenaria. af_05/2015</v>
          </cell>
          <cell r="C3728" t="str">
            <v>m</v>
          </cell>
          <cell r="D3728">
            <v>0.92</v>
          </cell>
        </row>
        <row r="3729">
          <cell r="A3729" t="str">
            <v>91174</v>
          </cell>
          <cell r="B3729" t="str">
            <v>Fixação de tubos verticais de ppr diâmetros maiores que 40 mm e menores ou iguais a 75 mm com abraçadeira metálica rígida tipo d 1 1/2" , fixada em perfilado em alvenaria. af_05/2015</v>
          </cell>
          <cell r="C3729" t="str">
            <v>m</v>
          </cell>
          <cell r="D3729">
            <v>1.81</v>
          </cell>
        </row>
        <row r="3730">
          <cell r="A3730" t="str">
            <v>91175</v>
          </cell>
          <cell r="B3730" t="str">
            <v>Fixação de tubos verticais de ppr diâmetros maiores que 75 mm com abraçadeira metálica rígida tipo d 3" , fixada em perfilado em alvenaria. af_05/2015</v>
          </cell>
          <cell r="C3730" t="str">
            <v>m</v>
          </cell>
          <cell r="D3730">
            <v>2.94</v>
          </cell>
        </row>
        <row r="3731">
          <cell r="A3731" t="str">
            <v>91182</v>
          </cell>
          <cell r="B3731" t="str">
            <v>Fixação de tubos horizontais de ppr diâmetros menores ou iguais a 40 mm com abraçadeira metálica flexível 18 mm, fixada diretamente na laje. af_05/2015</v>
          </cell>
          <cell r="C3731" t="str">
            <v>m</v>
          </cell>
          <cell r="D3731">
            <v>15.4</v>
          </cell>
        </row>
        <row r="3732">
          <cell r="A3732" t="str">
            <v>91183</v>
          </cell>
          <cell r="B3732" t="str">
            <v>Fixação de tubos horizontais de ppr diâmetros maiores que 40 mm e menores ou iguais a 75 mm com abraçadeira metálica flexível 18 mm, fixada diretamente na laje. af_05/2015</v>
          </cell>
          <cell r="C3732" t="str">
            <v>m</v>
          </cell>
          <cell r="D3732">
            <v>7.7</v>
          </cell>
        </row>
        <row r="3733">
          <cell r="A3733" t="str">
            <v>91184</v>
          </cell>
          <cell r="B3733" t="str">
            <v>Fixação de tubos horizontais de ppr diâmetros maiores que 75 mm com abraçadeira metálica flexível 18 mm, fixada diretamente na laje. af_05/2015</v>
          </cell>
          <cell r="C3733" t="str">
            <v>m</v>
          </cell>
          <cell r="D3733">
            <v>7.21</v>
          </cell>
        </row>
        <row r="3734">
          <cell r="A3734" t="str">
            <v>91185</v>
          </cell>
          <cell r="B3734" t="str">
            <v>Fixação de tubos horizontais de pvc, cpvc ou cobre diâmetros menores ou iguais a 40 mm com abraçadeira metálica flexível 18 mm, fixada diretamente na laje. af_05/2015</v>
          </cell>
          <cell r="C3734" t="str">
            <v>m</v>
          </cell>
          <cell r="D3734">
            <v>3.96</v>
          </cell>
        </row>
        <row r="3735">
          <cell r="A3735" t="str">
            <v>91186</v>
          </cell>
          <cell r="B3735" t="str">
            <v>Fixação de tubos horizontais de pvc, cpvc ou cobre diâmetros maiores que 40 mm e menores ou iguais a 75 mm com abraçadeira metálica flexível 18 mm, fixada diretamente na laje. af_05/2015</v>
          </cell>
          <cell r="C3735" t="str">
            <v>m</v>
          </cell>
          <cell r="D3735">
            <v>3.31</v>
          </cell>
        </row>
        <row r="3736">
          <cell r="A3736" t="str">
            <v>91187</v>
          </cell>
          <cell r="B3736" t="str">
            <v>Fixação de tubos horizontais de pvc, cpvc ou cobre diâmetros maiores que 75 mm com abraçadeira metálica flexível 18 mm, fixada diretamente na laje. af_05/2015</v>
          </cell>
          <cell r="C3736" t="str">
            <v>m</v>
          </cell>
          <cell r="D3736">
            <v>3.8</v>
          </cell>
        </row>
        <row r="3737">
          <cell r="A3737" t="str">
            <v>91188</v>
          </cell>
          <cell r="B3737" t="str">
            <v>Chumbamento pontual de abertura em laje com passagem de 1 tubo de diametro equivalente igual à 50 mm. af_05/2015</v>
          </cell>
          <cell r="C3737" t="str">
            <v>un</v>
          </cell>
          <cell r="D3737">
            <v>3.95</v>
          </cell>
        </row>
        <row r="3738">
          <cell r="A3738" t="str">
            <v>91189</v>
          </cell>
          <cell r="B3738" t="str">
            <v>Chumbamento pontual de abertura em laje com passagem de mais de 1 tubo de diametro equivalente igual à 50 mm. af_05/2015</v>
          </cell>
          <cell r="C3738" t="str">
            <v>un</v>
          </cell>
          <cell r="D3738">
            <v>27.93</v>
          </cell>
        </row>
        <row r="3739">
          <cell r="A3739" t="str">
            <v>91190</v>
          </cell>
          <cell r="B3739" t="str">
            <v>Chumbamento pontual em passagem de tubo com diâmetro menor ou igual a 40 mm. af_05/2015</v>
          </cell>
          <cell r="C3739" t="str">
            <v>un</v>
          </cell>
          <cell r="D3739">
            <v>2.78</v>
          </cell>
        </row>
        <row r="3740">
          <cell r="A3740" t="str">
            <v>91191</v>
          </cell>
          <cell r="B3740" t="str">
            <v>Chumbamento pontual em passagem de tubo com diâmetros entre 40 mm e 75 mm. af_05/2015</v>
          </cell>
          <cell r="C3740" t="str">
            <v>un</v>
          </cell>
          <cell r="D3740">
            <v>2.95</v>
          </cell>
        </row>
        <row r="3741">
          <cell r="A3741" t="str">
            <v>91192</v>
          </cell>
          <cell r="B3741" t="str">
            <v>Chumbamento pontual em passagem de tubo com diâmetro maior que 75 mm. af_05/2015</v>
          </cell>
          <cell r="C3741" t="str">
            <v>un</v>
          </cell>
          <cell r="D3741">
            <v>3.26</v>
          </cell>
        </row>
        <row r="3742">
          <cell r="A3742" t="str">
            <v>91222</v>
          </cell>
          <cell r="B3742" t="str">
            <v>Rasgo em alvenaria para ramais/ distribuição com diametros maiores que 40 mm e menores ou iguais a 75 mm. af_07/2015</v>
          </cell>
          <cell r="C3742" t="str">
            <v>m</v>
          </cell>
          <cell r="D3742">
            <v>7.62</v>
          </cell>
        </row>
        <row r="3743">
          <cell r="A3743" t="str">
            <v>90447</v>
          </cell>
          <cell r="B3743" t="str">
            <v>Rasgo em alvenaria para eletrodutos com diametros menores ou iguais a 40 mm. af_05/2015</v>
          </cell>
          <cell r="C3743" t="str">
            <v>m</v>
          </cell>
          <cell r="D3743">
            <v>3.47</v>
          </cell>
        </row>
        <row r="3744">
          <cell r="A3744" t="str">
            <v>90453</v>
          </cell>
          <cell r="B3744" t="str">
            <v>Passante tipo tubo de diâmetro menor ou igual a 40 mm, fixado em laje. af_05/2015</v>
          </cell>
          <cell r="C3744" t="str">
            <v>un</v>
          </cell>
          <cell r="D3744">
            <v>1.54</v>
          </cell>
        </row>
        <row r="3745">
          <cell r="A3745" t="str">
            <v>90454</v>
          </cell>
          <cell r="B3745" t="str">
            <v>Passante tipo tubo de diâmetro maiores que 40 mm e menores ou iguais a 75 mm, fixado em laje. af_05/2015</v>
          </cell>
          <cell r="C3745" t="str">
            <v>un</v>
          </cell>
          <cell r="D3745">
            <v>2.72</v>
          </cell>
        </row>
        <row r="3746">
          <cell r="A3746" t="str">
            <v>90455</v>
          </cell>
          <cell r="B3746" t="str">
            <v>Passante tipo tubo de diâmetro maior que 75 mm, fixado em laje. af_05/2015</v>
          </cell>
          <cell r="C3746" t="str">
            <v>un</v>
          </cell>
          <cell r="D3746">
            <v>3.6</v>
          </cell>
        </row>
        <row r="3747">
          <cell r="A3747" t="str">
            <v>90456</v>
          </cell>
          <cell r="B3747" t="str">
            <v>Quebra em alvenaria para instalação de caixa de tomada (4x4 ou 4x2). af_05/2015</v>
          </cell>
          <cell r="C3747" t="str">
            <v>un</v>
          </cell>
          <cell r="D3747">
            <v>2.27</v>
          </cell>
        </row>
        <row r="3748">
          <cell r="A3748" t="str">
            <v>90457</v>
          </cell>
          <cell r="B3748" t="str">
            <v>Quebra em alvenaria para instalação de quadro distribuição pequeno (19x25 cm). af_05/2015</v>
          </cell>
          <cell r="C3748" t="str">
            <v>un</v>
          </cell>
          <cell r="D3748">
            <v>5.18</v>
          </cell>
        </row>
        <row r="3749">
          <cell r="A3749" t="str">
            <v>90458</v>
          </cell>
          <cell r="B3749" t="str">
            <v>Quebra em alvenaria para instalação de quadro distribuição grande (76x40 cm). af_05/2015</v>
          </cell>
          <cell r="C3749" t="str">
            <v>un</v>
          </cell>
          <cell r="D3749">
            <v>14.7</v>
          </cell>
        </row>
        <row r="3750">
          <cell r="A3750" t="str">
            <v>90459</v>
          </cell>
          <cell r="B3750" t="str">
            <v>Quebra em alvenaria para instalação de abrigo para mangueiras (90x60 cm). af_05/2015</v>
          </cell>
          <cell r="C3750" t="str">
            <v>un</v>
          </cell>
          <cell r="D3750">
            <v>20.74</v>
          </cell>
        </row>
        <row r="3751">
          <cell r="A3751" t="str">
            <v>90466</v>
          </cell>
          <cell r="B3751" t="str">
            <v>Chumbamento linear em alvenaria para ramais/distribuição com diâmetros menores ou iguais a 40 mm. af_05/2015</v>
          </cell>
          <cell r="C3751" t="str">
            <v>m</v>
          </cell>
          <cell r="D3751">
            <v>7.2</v>
          </cell>
        </row>
        <row r="3752">
          <cell r="A3752" t="str">
            <v>90467</v>
          </cell>
          <cell r="B3752" t="str">
            <v>Chumbamento linear em alvenaria para ramais/distribuição com diâmetros maiores que 40 mm e menores ou iguais a 75 mm. af_05/2015</v>
          </cell>
          <cell r="C3752" t="str">
            <v>m</v>
          </cell>
          <cell r="D3752">
            <v>11.4</v>
          </cell>
        </row>
        <row r="3753">
          <cell r="A3753" t="str">
            <v>90468</v>
          </cell>
          <cell r="B3753" t="str">
            <v>Chumbamento linear em contrapiso para ramais/distribuição com diâmetros menores ou iguais a 40 mm. af_05/2015</v>
          </cell>
          <cell r="C3753" t="str">
            <v>m</v>
          </cell>
          <cell r="D3753">
            <v>3.24</v>
          </cell>
        </row>
        <row r="3754">
          <cell r="A3754" t="str">
            <v>90469</v>
          </cell>
          <cell r="B3754" t="str">
            <v>Chumbamento linear em contrapiso para ramais/distribuição com diâmetros maiores que 40 mm e menores ou iguais a 75 mm. af_05/2015</v>
          </cell>
          <cell r="C3754" t="str">
            <v>m</v>
          </cell>
          <cell r="D3754">
            <v>5.19</v>
          </cell>
        </row>
        <row r="3755">
          <cell r="A3755" t="str">
            <v>90470</v>
          </cell>
          <cell r="B3755" t="str">
            <v>Chumbamento linear em contrapiso para ramais/distribuição com diâmetros maiores que 75 mm. af_05/2015</v>
          </cell>
          <cell r="C3755" t="str">
            <v>m</v>
          </cell>
          <cell r="D3755">
            <v>7.19</v>
          </cell>
        </row>
        <row r="3756">
          <cell r="A3756" t="str">
            <v>90582</v>
          </cell>
          <cell r="B3756" t="str">
            <v>Vibrador de imersão, diâmetro de ponteira 45mm, motor elétrico trifásico potência de 2 cv - depreciação. af_06/2015</v>
          </cell>
          <cell r="C3756" t="str">
            <v>h</v>
          </cell>
          <cell r="D3756">
            <v>1.26</v>
          </cell>
        </row>
        <row r="3757">
          <cell r="A3757" t="str">
            <v>90583</v>
          </cell>
          <cell r="B3757" t="str">
            <v>Vibrador de imersão, diâmetro de ponteira 45mm, motor elétrico trifásico potência de 2 cv - juros. af_06/2015</v>
          </cell>
          <cell r="C3757" t="str">
            <v>h</v>
          </cell>
          <cell r="D3757">
            <v>0.04</v>
          </cell>
        </row>
        <row r="3758">
          <cell r="A3758" t="str">
            <v>90584</v>
          </cell>
          <cell r="B3758" t="str">
            <v>Vibrador de imersão, diâmetro de ponteira 45mm, motor elétrico trifásico potência de 2 cv - manutenção. af_06/2015</v>
          </cell>
          <cell r="C3758" t="str">
            <v>h</v>
          </cell>
          <cell r="D3758">
            <v>0.11</v>
          </cell>
        </row>
        <row r="3759">
          <cell r="A3759" t="str">
            <v>90585</v>
          </cell>
          <cell r="B3759" t="str">
            <v>Vibrador de imersão, diâmetro de ponteira 45mm, motor elétrico trifásico potência de 2 cv - materiais na operação. af_06/2015</v>
          </cell>
          <cell r="C3759" t="str">
            <v>h</v>
          </cell>
          <cell r="D3759">
            <v>0.59</v>
          </cell>
        </row>
        <row r="3760">
          <cell r="A3760" t="str">
            <v>90586</v>
          </cell>
          <cell r="B3760" t="str">
            <v>Vibrador de imersão, diâmetro de ponteira 45mm, motor elétrico trifásico potência de 2 cv - chp diurno. af_06/2015</v>
          </cell>
          <cell r="C3760" t="str">
            <v>chp</v>
          </cell>
          <cell r="D3760">
            <v>2.02</v>
          </cell>
        </row>
        <row r="3761">
          <cell r="A3761" t="str">
            <v>90587</v>
          </cell>
          <cell r="B3761" t="str">
            <v>Vibrador de imersão, diâmetro de ponteira 45mm, motor elétrico trifásico potência de 2 cv - chi diurno. af_06/2015</v>
          </cell>
          <cell r="C3761" t="str">
            <v>chi</v>
          </cell>
          <cell r="D3761">
            <v>1.31</v>
          </cell>
        </row>
        <row r="3762">
          <cell r="A3762" t="str">
            <v>90621</v>
          </cell>
          <cell r="B3762" t="str">
            <v>Perfuratriz manual, torque máximo 83 n.m, potência 5 cv, com diâmetro máximo 4" - depreciação. af_06/2015</v>
          </cell>
          <cell r="C3762" t="str">
            <v>h</v>
          </cell>
          <cell r="D3762">
            <v>1.55</v>
          </cell>
        </row>
        <row r="3763">
          <cell r="A3763" t="str">
            <v>90622</v>
          </cell>
          <cell r="B3763" t="str">
            <v>Perfuratriz manual, torque máximo 83 n.m, potência 5 cv, com diâmetro máximo 4" - juros. af_06/2015</v>
          </cell>
          <cell r="C3763" t="str">
            <v>h</v>
          </cell>
          <cell r="D3763">
            <v>0.34</v>
          </cell>
        </row>
        <row r="3764">
          <cell r="A3764" t="str">
            <v>90623</v>
          </cell>
          <cell r="B3764" t="str">
            <v>Perfuratriz manual, torque máximo 83 n.m, potência 5 cv, com diâmetro máximo 4" - manutenção. af_06/2015</v>
          </cell>
          <cell r="C3764" t="str">
            <v>h</v>
          </cell>
          <cell r="D3764">
            <v>1.64</v>
          </cell>
        </row>
        <row r="3765">
          <cell r="A3765" t="str">
            <v>90624</v>
          </cell>
          <cell r="B3765" t="str">
            <v>Perfuratriz manual, torque máximo 83 n.m, potência 5 cv, com diâmetro máximo 4" - materiais na operação. af_06/2015</v>
          </cell>
          <cell r="C3765" t="str">
            <v>h</v>
          </cell>
          <cell r="D3765">
            <v>1.5</v>
          </cell>
        </row>
        <row r="3766">
          <cell r="A3766" t="str">
            <v>90625</v>
          </cell>
          <cell r="B3766" t="str">
            <v>Perfuratriz manual, torque máximo 83 n.m, potência 5 cv, com diâmetro máximo 4" - chp diurno. af_06/2015</v>
          </cell>
          <cell r="C3766" t="str">
            <v>chp</v>
          </cell>
          <cell r="D3766">
            <v>5.04</v>
          </cell>
        </row>
        <row r="3767">
          <cell r="A3767" t="str">
            <v>90626</v>
          </cell>
          <cell r="B3767" t="str">
            <v>Perfuratriz manual, torque máximo 83 n.m, potência 5 cv, com diâmetro máximo 4" - chi diurno. af_06/2015</v>
          </cell>
          <cell r="C3767" t="str">
            <v>chi</v>
          </cell>
          <cell r="D3767">
            <v>1.9</v>
          </cell>
        </row>
        <row r="3768">
          <cell r="A3768" t="str">
            <v>90627</v>
          </cell>
          <cell r="B3768" t="str">
            <v>Perfuratriz sobre esteira, torque máximo 600 kgf, peso médio 1000 kg, potência 20 hp, diâmetro máximo 10" - depreciação. af_06/2015</v>
          </cell>
          <cell r="C3768" t="str">
            <v>h</v>
          </cell>
          <cell r="D3768">
            <v>30.77</v>
          </cell>
        </row>
        <row r="3769">
          <cell r="A3769" t="str">
            <v>90628</v>
          </cell>
          <cell r="B3769" t="str">
            <v>Perfuratriz sobre esteira, torque máximo 600 kgf, peso médio 1000 kg, potência 20 hp, diâmetro máximo 10" - juros. af_06/2015</v>
          </cell>
          <cell r="C3769" t="str">
            <v>h</v>
          </cell>
          <cell r="D3769">
            <v>6.8</v>
          </cell>
        </row>
        <row r="3770">
          <cell r="A3770" t="str">
            <v>90629</v>
          </cell>
          <cell r="B3770" t="str">
            <v>Perfuratriz sobre esteira, torque máximo 600 kgf, peso médio 1000 kg, potência 20 hp, diâmetro máximo 10" - manutenção. af_06/2015</v>
          </cell>
          <cell r="C3770" t="str">
            <v>h</v>
          </cell>
          <cell r="D3770">
            <v>32.39</v>
          </cell>
        </row>
        <row r="3771">
          <cell r="A3771" t="str">
            <v>90630</v>
          </cell>
          <cell r="B3771" t="str">
            <v>Perfuratriz sobre esteira, torque máximo 600 kgf, peso médio 1000 kg, potência 20 hp, diâmetro máximo 10" - materiais na operação. af_06/2015</v>
          </cell>
          <cell r="C3771" t="str">
            <v>h</v>
          </cell>
          <cell r="D3771">
            <v>6.07</v>
          </cell>
        </row>
        <row r="3772">
          <cell r="A3772" t="str">
            <v>90631</v>
          </cell>
          <cell r="B3772" t="str">
            <v>Perfuratriz sobre esteira, torque máximo 600 kgf, peso médio 1000 kg, potência 20 hp, diâmetro máximo 10" - chp diurno. af_06/2015</v>
          </cell>
          <cell r="C3772" t="str">
            <v>chp</v>
          </cell>
          <cell r="D3772">
            <v>93.92</v>
          </cell>
        </row>
        <row r="3773">
          <cell r="A3773" t="str">
            <v>90632</v>
          </cell>
          <cell r="B3773" t="str">
            <v>Perfuratriz sobre esteira, torque máximo 600 kgf, peso médio 1000 kg, potência 20 hp, diâmetro máximo 10" - chi diurno. af_06/2015</v>
          </cell>
          <cell r="C3773" t="str">
            <v>chi</v>
          </cell>
          <cell r="D3773">
            <v>55.45</v>
          </cell>
        </row>
        <row r="3774">
          <cell r="A3774" t="str">
            <v>90633</v>
          </cell>
          <cell r="B3774" t="str">
            <v>Misturador duplo horizontal de alta turbulência, capacidade / volume 2 x 500 litros, motores elétricos mínimo 5 cv cada, para nata cimento, argamassa e outros - depreciação. af_06/2015</v>
          </cell>
          <cell r="C3774" t="str">
            <v>h</v>
          </cell>
          <cell r="D3774">
            <v>2.7</v>
          </cell>
        </row>
        <row r="3775">
          <cell r="A3775" t="str">
            <v>90634</v>
          </cell>
          <cell r="B3775" t="str">
            <v>Misturador duplo horizontal de alta turbulência, capacidade / volume 2 x 500 litros, motores elétricos mínimo 5 cv cada, para nata cimento, argamassa e outros - juros. af_06/2015</v>
          </cell>
          <cell r="C3775" t="str">
            <v>h</v>
          </cell>
          <cell r="D3775">
            <v>0.63</v>
          </cell>
        </row>
        <row r="3776">
          <cell r="A3776" t="str">
            <v>90635</v>
          </cell>
          <cell r="B3776" t="str">
            <v>Misturador duplo horizontal de alta turbulência, capacidade / volume 2 x 500 litros, motores elétricos mínimo 5 cv cada, para nata cimento, argamassa e outros - manutenção. af_06/2015</v>
          </cell>
          <cell r="C3776" t="str">
            <v>h</v>
          </cell>
          <cell r="D3776">
            <v>2.2400000000000002</v>
          </cell>
        </row>
        <row r="3777">
          <cell r="A3777" t="str">
            <v>90636</v>
          </cell>
          <cell r="B3777" t="str">
            <v>Misturador duplo horizontal de alta turbulência, capacidade / volume 2 x 500 litros, motores elétricos mínimo 5 cv cada, para nata cimento, argamassa e outros - materiais na operação. af_06/2015</v>
          </cell>
          <cell r="C3777" t="str">
            <v>h</v>
          </cell>
          <cell r="D3777">
            <v>3</v>
          </cell>
        </row>
        <row r="3778">
          <cell r="A3778" t="str">
            <v>90637</v>
          </cell>
          <cell r="B3778" t="str">
            <v>Misturador duplo horizontal de alta turbulência, capacidade / volume 2 x 500 litros, motores elétricos mínimo 5 cv cada, para nata cimento, argamassa e outros - chp diurno. af_06/2015</v>
          </cell>
          <cell r="C3778" t="str">
            <v>chp</v>
          </cell>
          <cell r="D3778">
            <v>8.58</v>
          </cell>
        </row>
        <row r="3779">
          <cell r="A3779" t="str">
            <v>90638</v>
          </cell>
          <cell r="B3779" t="str">
            <v>Misturador duplo horizontal de alta turbulência, capacidade / volume 2 x 500 litros, motores elétricos mínimo 5 cv cada, para nata cimento, argamassa e outros - chi diurno. af_06/2015</v>
          </cell>
          <cell r="C3779" t="str">
            <v>chi</v>
          </cell>
          <cell r="D3779">
            <v>3.33</v>
          </cell>
        </row>
        <row r="3780">
          <cell r="A3780" t="str">
            <v>90639</v>
          </cell>
          <cell r="B3780" t="str">
            <v>Bomba triplex, para injeção de nata de cimento, vazão máxima de 100 litros/minuto, pressão máxima de 70 bar - depreciação. af_06/2015</v>
          </cell>
          <cell r="C3780" t="str">
            <v>h</v>
          </cell>
          <cell r="D3780">
            <v>4.46</v>
          </cell>
        </row>
        <row r="3781">
          <cell r="A3781" t="str">
            <v>90640</v>
          </cell>
          <cell r="B3781" t="str">
            <v>Bomba triplex, para injeção de nata de cimento, vazão máxima de 100 litros/minuto, pressão máxima de 70 bar - juros. af_06/2015</v>
          </cell>
          <cell r="C3781" t="str">
            <v>h</v>
          </cell>
          <cell r="D3781">
            <v>1.27</v>
          </cell>
        </row>
        <row r="3782">
          <cell r="A3782" t="str">
            <v>90641</v>
          </cell>
          <cell r="B3782" t="str">
            <v>Bomba triplex, para injeção de nata de cimento, vazão máxima de 100 litros/minuto, pressão máxima de 70 bar - manutenção. af_06/2015</v>
          </cell>
          <cell r="C3782" t="str">
            <v>h</v>
          </cell>
          <cell r="D3782">
            <v>2.93</v>
          </cell>
        </row>
        <row r="3783">
          <cell r="A3783" t="str">
            <v>90642</v>
          </cell>
          <cell r="B3783" t="str">
            <v>Bomba triplex, para injeção de nata de cimento, vazão máxima de 100 litros/minuto, pressão máxima de 70 bar - materiais na operação. af_06/2015</v>
          </cell>
          <cell r="C3783" t="str">
            <v>h</v>
          </cell>
          <cell r="D3783">
            <v>5.29</v>
          </cell>
        </row>
        <row r="3784">
          <cell r="A3784" t="str">
            <v>90643</v>
          </cell>
          <cell r="B3784" t="str">
            <v>Bomba triplex, para injeção de nata de cimento, vazão máxima de 100 litros/minuto, pressão máxima de 70 bar - chp diurno. af_06/2015</v>
          </cell>
          <cell r="C3784" t="str">
            <v>chp</v>
          </cell>
          <cell r="D3784">
            <v>13.97</v>
          </cell>
        </row>
        <row r="3785">
          <cell r="A3785" t="str">
            <v>90644</v>
          </cell>
          <cell r="B3785" t="str">
            <v>Bomba triplex, para injeção de nata de cimento, vazão máxima de 100 litros/minuto, pressão máxima de 70 bar - chi diurno. af_06/2015</v>
          </cell>
          <cell r="C3785" t="str">
            <v>chi</v>
          </cell>
          <cell r="D3785">
            <v>5.73</v>
          </cell>
        </row>
        <row r="3786">
          <cell r="A3786" t="str">
            <v>90646</v>
          </cell>
          <cell r="B3786" t="str">
            <v>Bomba centrífuga monoestágio com motor elétrico monofásico, potência 15 hp, diâmetro do rotor 173 mm, hm/q = 30 mca / 90 m³/h a 45 mca / 55 m³/h - depreciação. af_06/2015</v>
          </cell>
          <cell r="C3786" t="str">
            <v>h</v>
          </cell>
          <cell r="D3786">
            <v>0.46</v>
          </cell>
        </row>
        <row r="3787">
          <cell r="A3787" t="str">
            <v>90647</v>
          </cell>
          <cell r="B3787" t="str">
            <v>Bomba centrífuga monoestágio com motor elétrico monofásico, potência 15 hp, diâmetro do rotor 173 mm, hm/q = 30 mca / 90 m³/h a 45 mca / 55 m³/h - juros. af_06/2015</v>
          </cell>
          <cell r="C3787" t="str">
            <v>h</v>
          </cell>
          <cell r="D3787">
            <v>0.13</v>
          </cell>
        </row>
        <row r="3788">
          <cell r="A3788" t="str">
            <v>90648</v>
          </cell>
          <cell r="B3788" t="str">
            <v>Bomba centrífuga monoestágio com motor elétrico monofásico, potência 15 hp, diâmetro do rotor 173 mm, hm/q = 30 mca / 90 m³/h a 45 mca / 55 m³/h - manutenção. af_06/2015</v>
          </cell>
          <cell r="C3788" t="str">
            <v>h</v>
          </cell>
          <cell r="D3788">
            <v>0.3</v>
          </cell>
        </row>
        <row r="3789">
          <cell r="A3789" t="str">
            <v>90649</v>
          </cell>
          <cell r="B3789" t="str">
            <v>Bomba centrífuga monoestágio com motor elétrico monofásico, potência 15 hp, diâmetro do rotor 173 mm, hm/q = 30 mca / 90 m³/h a 45 mca / 55 m³/h - materiais na operação. af_06/2015</v>
          </cell>
          <cell r="C3789" t="str">
            <v>h</v>
          </cell>
          <cell r="D3789">
            <v>5.61</v>
          </cell>
        </row>
        <row r="3790">
          <cell r="A3790" t="str">
            <v>90650</v>
          </cell>
          <cell r="B3790" t="str">
            <v>Bomba centrífuga monoestágio com motor elétrico monofásico, potência 15 hp, diâmetro do rotor 173 mm, hm/q = 30 mca / 90 m³/h a 45 mca / 55 m³/h - chp diurno. af_06/2015</v>
          </cell>
          <cell r="C3790" t="str">
            <v>chp</v>
          </cell>
          <cell r="D3790">
            <v>6.5</v>
          </cell>
        </row>
        <row r="3791">
          <cell r="A3791" t="str">
            <v>90651</v>
          </cell>
          <cell r="B3791" t="str">
            <v>Bomba centrífuga monoestágio com motor elétrico monofásico, potência 15 hp, diâmetro do rotor 173 mm, hm/q = 30 mca / 90 m³/h a 45 mca / 55 m³/h - chi diurno. af_06/2015</v>
          </cell>
          <cell r="C3791" t="str">
            <v>chi</v>
          </cell>
          <cell r="D3791">
            <v>0.59</v>
          </cell>
        </row>
        <row r="3792">
          <cell r="A3792" t="str">
            <v>90652</v>
          </cell>
          <cell r="B3792" t="str">
            <v>Bomba de projeção de concreto seco, potência 10 cv, vazão 3 m³/h - depreciação. af_06/2015</v>
          </cell>
          <cell r="C3792" t="str">
            <v>h</v>
          </cell>
          <cell r="D3792">
            <v>2.9</v>
          </cell>
        </row>
        <row r="3793">
          <cell r="A3793" t="str">
            <v>90653</v>
          </cell>
          <cell r="B3793" t="str">
            <v>Bomba de projeção de concreto seco, potência 10 cv, vazão 3 m³/h - juros. af_06/2015</v>
          </cell>
          <cell r="C3793" t="str">
            <v>h</v>
          </cell>
          <cell r="D3793">
            <v>0.82</v>
          </cell>
        </row>
        <row r="3794">
          <cell r="A3794" t="str">
            <v>90654</v>
          </cell>
          <cell r="B3794" t="str">
            <v>Bomba de projeção de concreto seco, potência 10 cv, vazão 3 m³/h - manutenção. af_06/2015</v>
          </cell>
          <cell r="C3794" t="str">
            <v>h</v>
          </cell>
          <cell r="D3794">
            <v>1.91</v>
          </cell>
        </row>
        <row r="3795">
          <cell r="A3795" t="str">
            <v>90655</v>
          </cell>
          <cell r="B3795" t="str">
            <v>Bomba de projeção de concreto seco, potência 10 cv, vazão 3 m³/h - materiais na operação. af_06/2015</v>
          </cell>
          <cell r="C3795" t="str">
            <v>h</v>
          </cell>
          <cell r="D3795">
            <v>3.69</v>
          </cell>
        </row>
        <row r="3796">
          <cell r="A3796" t="str">
            <v>90656</v>
          </cell>
          <cell r="B3796" t="str">
            <v>Bomba de projeção de concreto seco, potência 10 cv, vazão 3 m³/h - chp diurno. af_06/2015</v>
          </cell>
          <cell r="C3796" t="str">
            <v>chp</v>
          </cell>
          <cell r="D3796">
            <v>9.34</v>
          </cell>
        </row>
        <row r="3797">
          <cell r="A3797" t="str">
            <v>90657</v>
          </cell>
          <cell r="B3797" t="str">
            <v>Bomba de projeção de concreto seco, potência 10 cv, vazão 3 m³/h - chi diurno. af_06/2015</v>
          </cell>
          <cell r="C3797" t="str">
            <v>chi</v>
          </cell>
          <cell r="D3797">
            <v>3.73</v>
          </cell>
        </row>
        <row r="3798">
          <cell r="A3798" t="str">
            <v>90658</v>
          </cell>
          <cell r="B3798" t="str">
            <v>Bomba de projeção de concreto seco, potência 10 cv, vazão 6 m³/h - depreciação. af_06/2015</v>
          </cell>
          <cell r="C3798" t="str">
            <v>h</v>
          </cell>
          <cell r="D3798">
            <v>3.11</v>
          </cell>
        </row>
        <row r="3799">
          <cell r="A3799" t="str">
            <v>90659</v>
          </cell>
          <cell r="B3799" t="str">
            <v>Bomba de projeção de concreto seco, potência 10 cv, vazão 6 m³/h - juros. af_06/2015</v>
          </cell>
          <cell r="C3799" t="str">
            <v>h</v>
          </cell>
          <cell r="D3799">
            <v>0.88</v>
          </cell>
        </row>
        <row r="3800">
          <cell r="A3800" t="str">
            <v>90660</v>
          </cell>
          <cell r="B3800" t="str">
            <v>Bomba de projeção de concreto seco, potência 10 cv, vazão 6 m³/h - manutenção. af_06/2015</v>
          </cell>
          <cell r="C3800" t="str">
            <v>h</v>
          </cell>
          <cell r="D3800">
            <v>2.0499999999999998</v>
          </cell>
        </row>
        <row r="3801">
          <cell r="A3801" t="str">
            <v>90661</v>
          </cell>
          <cell r="B3801" t="str">
            <v>Bomba de projeção de concreto seco, potência 10 cv, vazão 6 m³/h - materiais na operação. af_06/2015</v>
          </cell>
          <cell r="C3801" t="str">
            <v>h</v>
          </cell>
          <cell r="D3801">
            <v>3.69</v>
          </cell>
        </row>
        <row r="3802">
          <cell r="A3802" t="str">
            <v>90662</v>
          </cell>
          <cell r="B3802" t="str">
            <v>Bomba de projeção de concreto seco, potência 10 cv, vazão 6 m³/h - chp diurno. af_06/2015</v>
          </cell>
          <cell r="C3802" t="str">
            <v>chp</v>
          </cell>
          <cell r="D3802">
            <v>9.74</v>
          </cell>
        </row>
        <row r="3803">
          <cell r="A3803" t="str">
            <v>90663</v>
          </cell>
          <cell r="B3803" t="str">
            <v>Bomba de projeção de concreto seco, potência 10 cv, vazão 6 m³/h - chi diurno. af_06/2015</v>
          </cell>
          <cell r="C3803" t="str">
            <v>chi</v>
          </cell>
          <cell r="D3803">
            <v>4</v>
          </cell>
        </row>
        <row r="3804">
          <cell r="A3804" t="str">
            <v>90664</v>
          </cell>
          <cell r="B3804" t="str">
            <v>Projetor pneumático de argamassa para chapisco e reboco com recipiente acoplado, tipo canequinha, com compressor de ar rebocável vazão 89 pcm e motor diesel de 20 cv - depreciação. af_06/2015</v>
          </cell>
          <cell r="C3804" t="str">
            <v>h</v>
          </cell>
          <cell r="D3804">
            <v>2.74</v>
          </cell>
        </row>
        <row r="3805">
          <cell r="A3805" t="str">
            <v>90665</v>
          </cell>
          <cell r="B3805" t="str">
            <v>Projetor pneumático de argamassa para chapisco e reboco com recipiente acoplado, tipo canequinha, com compressor de ar rebocável vazão 89 pcm e motor diesel de 20 cv - juros. af_06/2015</v>
          </cell>
          <cell r="C3805" t="str">
            <v>h</v>
          </cell>
          <cell r="D3805">
            <v>0.64</v>
          </cell>
        </row>
        <row r="3806">
          <cell r="A3806" t="str">
            <v>90666</v>
          </cell>
          <cell r="B3806" t="str">
            <v>Projetor pneumático de argamassa para chapisco e reboco com recipiente acoplado, tipo canequinha, com compressor de ar rebocável vazão 89 pcm e motor diesel de 20 cv - manutenção. af_06/2015</v>
          </cell>
          <cell r="C3806" t="str">
            <v>h</v>
          </cell>
          <cell r="D3806">
            <v>2.2799999999999998</v>
          </cell>
        </row>
        <row r="3807">
          <cell r="A3807" t="str">
            <v>90667</v>
          </cell>
          <cell r="B3807" t="str">
            <v>Projetor pneumático de argamassa para chapisco e reboco com recipiente acoplado, tipo canequinha, com compressor de ar rebocável vazão 89 pcm e motor diesel de 20 cv - materiais na operação. af_06/2015</v>
          </cell>
          <cell r="C3807" t="str">
            <v>h</v>
          </cell>
          <cell r="D3807">
            <v>40.9</v>
          </cell>
        </row>
        <row r="3808">
          <cell r="A3808" t="str">
            <v>90668</v>
          </cell>
          <cell r="B3808" t="str">
            <v>Projetor pneumático de argamassa para chapisco e reboco com recipiente acoplado, tipo canequinha, com compressor de ar rebocável vazão 89 pcm e motor diesel de 20 cv - chp diurno. af_06/2015</v>
          </cell>
          <cell r="C3808" t="str">
            <v>chp</v>
          </cell>
          <cell r="D3808">
            <v>46.57</v>
          </cell>
        </row>
        <row r="3809">
          <cell r="A3809" t="str">
            <v>90669</v>
          </cell>
          <cell r="B3809" t="str">
            <v>Projetor pneumático de argamassa para chapisco e reboco com recipiente acoplado, tipo canequinha, com compressor de ar rebocável vazão 89 pcm e motor diesel de 20 cv - chi diurno. af_06/2015</v>
          </cell>
          <cell r="C3809" t="str">
            <v>chi</v>
          </cell>
          <cell r="D3809">
            <v>3.38</v>
          </cell>
        </row>
        <row r="3810">
          <cell r="A3810" t="str">
            <v>90670</v>
          </cell>
          <cell r="B3810" t="str">
            <v>Perfuratriz com torre metálica para execução de estaca hélice contínua, profundidade máxima de 30 m, diâmetro máximo de 800 mm, potência instalada de 268 hp, mesa rotativa com torque máximo de 170 knm - depreciação. af_06/2015</v>
          </cell>
          <cell r="C3810" t="str">
            <v>h</v>
          </cell>
          <cell r="D3810">
            <v>141.24</v>
          </cell>
        </row>
        <row r="3811">
          <cell r="A3811" t="str">
            <v>90671</v>
          </cell>
          <cell r="B3811" t="str">
            <v>Perfuratriz com torre metálica para execução de estaca hélice contínua, profundidade máxima de 30 m, diâmetro máximo de 800 mm, potência instalada de 268 hp, mesa rotativa com torque máximo de 170 knm - juros. af_06/2015</v>
          </cell>
          <cell r="C3811" t="str">
            <v>h</v>
          </cell>
          <cell r="D3811">
            <v>31.21</v>
          </cell>
        </row>
        <row r="3812">
          <cell r="A3812" t="str">
            <v>90672</v>
          </cell>
          <cell r="B3812" t="str">
            <v>Perfuratriz com torre metálica para execução de estaca hélice contínua, profundidade máxima de 30 m, diâmetro máximo de 800 mm, potência instalada de 268 hp, mesa rotativa com torque máximo de 170 knm - manutenção. af_06/2015</v>
          </cell>
          <cell r="C3812" t="str">
            <v>h</v>
          </cell>
          <cell r="D3812">
            <v>148.65</v>
          </cell>
        </row>
        <row r="3813">
          <cell r="A3813" t="str">
            <v>90673</v>
          </cell>
          <cell r="B3813" t="str">
            <v>Perfuratriz com torre metálica para execução de estaca hélice contínua, profundidade máxima de 30 m, diâmetro máximo de 800 mm, potência instalada de 268 hp, mesa rotativa com torque máximo de 170 knm - materiais na operação. af_06/2015</v>
          </cell>
          <cell r="C3813" t="str">
            <v>h</v>
          </cell>
          <cell r="D3813">
            <v>130.76</v>
          </cell>
        </row>
        <row r="3814">
          <cell r="A3814" t="str">
            <v>90674</v>
          </cell>
          <cell r="B3814" t="str">
            <v>Perfuratriz com torre metálica para execução de estaca hélice contínua, profundidade máxima de 30 m, diâmetro máximo de 800 mm, potência instalada de 268 hp, mesa rotativa com torque máximo de 170 knm - chp diurno. af_06/2015</v>
          </cell>
          <cell r="C3814" t="str">
            <v>chp</v>
          </cell>
          <cell r="D3814">
            <v>469.76</v>
          </cell>
        </row>
        <row r="3815">
          <cell r="A3815" t="str">
            <v>90675</v>
          </cell>
          <cell r="B3815" t="str">
            <v>Perfuratriz com torre metálica para execução de estaca hélice contínua, profundidade máxima de 30 m, diâmetro máximo de 800 mm, potência instalada de 268 hp, mesa rotativa com torque máximo de 170 knm - chi diurno. af_06/2015</v>
          </cell>
          <cell r="C3815" t="str">
            <v>chi</v>
          </cell>
          <cell r="D3815">
            <v>190.33</v>
          </cell>
        </row>
        <row r="3816">
          <cell r="A3816" t="str">
            <v>90676</v>
          </cell>
          <cell r="B3816" t="str">
            <v>Perfuratriz hidráulica sobre caminhão com trado curto acoplado, profundidade máxima de 20 m, diâmetro máximo de 1500 mm, potência instalada de 137 hp, mesa rotativa com torque máximo de 30 knm - depreciação. af_06/2015</v>
          </cell>
          <cell r="C3816" t="str">
            <v>h</v>
          </cell>
          <cell r="D3816">
            <v>69.040000000000006</v>
          </cell>
        </row>
        <row r="3817">
          <cell r="A3817" t="str">
            <v>90677</v>
          </cell>
          <cell r="B3817" t="str">
            <v>Perfuratriz hidráulica sobre caminhão com trado curto acoplado, profundidade máxima de 20 m, diâmetro máximo de 1500 mm, potência instalada de 137 hp, mesa rotativa com torque máximo de 30 knm - juros. af_06/2015</v>
          </cell>
          <cell r="C3817" t="str">
            <v>h</v>
          </cell>
          <cell r="D3817">
            <v>15.25</v>
          </cell>
        </row>
        <row r="3818">
          <cell r="A3818" t="str">
            <v>90678</v>
          </cell>
          <cell r="B3818" t="str">
            <v>Perfuratriz hidráulica sobre caminhão com trado curto acoplado, profundidade máxima de 20 m, diâmetro máximo de 1500 mm, potência instalada de 137 hp, mesa rotativa com torque máximo de 30 knm - manutenção. af_06/2015</v>
          </cell>
          <cell r="C3818" t="str">
            <v>h</v>
          </cell>
          <cell r="D3818">
            <v>72.66</v>
          </cell>
        </row>
        <row r="3819">
          <cell r="A3819" t="str">
            <v>90679</v>
          </cell>
          <cell r="B3819" t="str">
            <v>Perfuratriz hidráulica sobre caminhão com trado curto acoplado, profundidade máxima de 20 m, diâmetro máximo de 1500 mm, potência instalada de 137 hp, mesa rotativa com torque máximo de 30 knm - materiais na operação. af_06/2015</v>
          </cell>
          <cell r="C3819" t="str">
            <v>h</v>
          </cell>
          <cell r="D3819">
            <v>66.83</v>
          </cell>
        </row>
        <row r="3820">
          <cell r="A3820" t="str">
            <v>90680</v>
          </cell>
          <cell r="B3820" t="str">
            <v>Perfuratriz hidráulica sobre caminhão com trado curto acoplado, profundidade máxima de 20 m, diâmetro máximo de 1500 mm, potência instalada de 137 hp, mesa rotativa com torque máximo de 30 knm - chp diurno. af_06/2015</v>
          </cell>
          <cell r="C3820" t="str">
            <v>chp</v>
          </cell>
          <cell r="D3820">
            <v>244.83</v>
          </cell>
        </row>
        <row r="3821">
          <cell r="A3821" t="str">
            <v>90681</v>
          </cell>
          <cell r="B3821" t="str">
            <v>Perfuratriz hidráulica sobre caminhão com trado curto acoplado, profundidade máxima de 20 m, diâmetro máximo de 1500 mm, potência instalada de 137 hp, mesa rotativa com torque máximo de 30 knm - chi diurno. af_06/2015</v>
          </cell>
          <cell r="C3821" t="str">
            <v>chi</v>
          </cell>
          <cell r="D3821">
            <v>105.32</v>
          </cell>
        </row>
        <row r="3822">
          <cell r="A3822" t="str">
            <v>90682</v>
          </cell>
          <cell r="B3822" t="str">
            <v>Manipulador telescópico, potência de 85 hp, capacidade de carga de 3.500 kg, altura máxima de elevação de 12,3 m - depreciação. af_06/2015</v>
          </cell>
          <cell r="C3822" t="str">
            <v>h</v>
          </cell>
          <cell r="D3822">
            <v>24.32</v>
          </cell>
        </row>
        <row r="3823">
          <cell r="A3823" t="str">
            <v>90683</v>
          </cell>
          <cell r="B3823" t="str">
            <v>Manipulador telescópico, potência de 85 hp, capacidade de carga de 3.500 kg, altura máxima de elevação de 12,3 m - juros. af_06/2015</v>
          </cell>
          <cell r="C3823" t="str">
            <v>h</v>
          </cell>
          <cell r="D3823">
            <v>5.47</v>
          </cell>
        </row>
        <row r="3824">
          <cell r="A3824" t="str">
            <v>90684</v>
          </cell>
          <cell r="B3824" t="str">
            <v>Manipulador telescópico, potência de 85 hp, capacidade de carga de 3.500 kg, altura máxima de elevação de 12,3 m - manutenção. af_06/2015</v>
          </cell>
          <cell r="C3824" t="str">
            <v>h</v>
          </cell>
          <cell r="D3824">
            <v>26.6</v>
          </cell>
        </row>
        <row r="3825">
          <cell r="A3825" t="str">
            <v>90685</v>
          </cell>
          <cell r="B3825" t="str">
            <v>Manipulador telescópico, potência de 85 hp, capacidade de carga de 3.500 kg, altura máxima de elevação de 12,3 m - materiais na operação. af_06/2015</v>
          </cell>
          <cell r="C3825" t="str">
            <v>h</v>
          </cell>
          <cell r="D3825">
            <v>41.46</v>
          </cell>
        </row>
        <row r="3826">
          <cell r="A3826" t="str">
            <v>90686</v>
          </cell>
          <cell r="B3826" t="str">
            <v>Manipulador telescópico, potência de 85 hp, capacidade de carga de 3.500 kg, altura máxima de elevação de 12,3 m - chp diurno. af_06/2015</v>
          </cell>
          <cell r="C3826" t="str">
            <v>chp</v>
          </cell>
          <cell r="D3826">
            <v>117.46</v>
          </cell>
        </row>
        <row r="3827">
          <cell r="A3827" t="str">
            <v>90687</v>
          </cell>
          <cell r="B3827" t="str">
            <v>Manipulador telescópico, potência de 85 hp, capacidade de carga de 3.500 kg, altura máxima de elevação de 12,3 m - chi diurno. af_06/2015</v>
          </cell>
          <cell r="C3827" t="str">
            <v>chi</v>
          </cell>
          <cell r="D3827">
            <v>49.4</v>
          </cell>
        </row>
        <row r="3828">
          <cell r="A3828" t="str">
            <v>90688</v>
          </cell>
          <cell r="B3828" t="str">
            <v>Minicarregadeira sobre rodas, potência líquida de 47 hp, capacidade nominal de operação de 646 kg - depreciação. af_06/2015</v>
          </cell>
          <cell r="C3828" t="str">
            <v>h</v>
          </cell>
          <cell r="D3828">
            <v>7.68</v>
          </cell>
        </row>
        <row r="3829">
          <cell r="A3829" t="str">
            <v>90689</v>
          </cell>
          <cell r="B3829" t="str">
            <v>Minicarregadeira sobre rodas, potência líquida de 47 hp, capacidade nominal de operação de 646 kg - juros. af_06/2015</v>
          </cell>
          <cell r="C3829" t="str">
            <v>h</v>
          </cell>
          <cell r="D3829">
            <v>1.72</v>
          </cell>
        </row>
        <row r="3830">
          <cell r="A3830" t="str">
            <v>90690</v>
          </cell>
          <cell r="B3830" t="str">
            <v>Minicarregadeira sobre rodas, potência líquida de 47 hp, capacidade nominal de operação de 646 kg - manutenção. af_06/2015</v>
          </cell>
          <cell r="C3830" t="str">
            <v>h</v>
          </cell>
          <cell r="D3830">
            <v>8.4</v>
          </cell>
        </row>
        <row r="3831">
          <cell r="A3831" t="str">
            <v>90691</v>
          </cell>
          <cell r="B3831" t="str">
            <v>Minicarregadeira sobre rodas, potência líquida de 47 hp, capacidade nominal de operação de 646 kg - materiais na operação. af_06/2015</v>
          </cell>
          <cell r="C3831" t="str">
            <v>h</v>
          </cell>
          <cell r="D3831">
            <v>22.92</v>
          </cell>
        </row>
        <row r="3832">
          <cell r="A3832" t="str">
            <v>90692</v>
          </cell>
          <cell r="B3832" t="str">
            <v>Minicarregadeira sobre rodas, potência líquida de 47 hp, capacidade nominal de operação de 646 kg - chp diurno. af_06/2015</v>
          </cell>
          <cell r="C3832" t="str">
            <v>chp</v>
          </cell>
          <cell r="D3832">
            <v>60.34</v>
          </cell>
        </row>
        <row r="3833">
          <cell r="A3833" t="str">
            <v>90693</v>
          </cell>
          <cell r="B3833" t="str">
            <v>Minicarregadeira sobre rodas, potência líquida de 47 hp, capacidade nominal de operação de 646 kg - chi diurno. af_06/2015</v>
          </cell>
          <cell r="C3833" t="str">
            <v>chi</v>
          </cell>
          <cell r="D3833">
            <v>29.01</v>
          </cell>
        </row>
        <row r="3834">
          <cell r="A3834" t="str">
            <v>90694</v>
          </cell>
          <cell r="B3834" t="str">
            <v>Tubo de pvc para rede coletora de esgoto de parede maciça, dn 100 mm, junta elástica, instalado em local com nível baixo de interferências - fornecimento e assentamento. af_06/2015</v>
          </cell>
          <cell r="C3834" t="str">
            <v>m</v>
          </cell>
          <cell r="D3834">
            <v>16.53</v>
          </cell>
        </row>
        <row r="3835">
          <cell r="A3835" t="str">
            <v>90695</v>
          </cell>
          <cell r="B3835" t="str">
            <v>Tubo de pvc para rede coletora de esgoto de parede maciça, dn 150 mm, junta elástica, instalado em local com nível baixo de interferências - fornecimento e assentamento. af_06/2015</v>
          </cell>
          <cell r="C3835" t="str">
            <v>m</v>
          </cell>
          <cell r="D3835">
            <v>33.229999999999997</v>
          </cell>
        </row>
        <row r="3836">
          <cell r="A3836" t="str">
            <v>90696</v>
          </cell>
          <cell r="B3836" t="str">
            <v>Tubo de pvc para rede coletora de esgoto de parede maciça, dn 200 mm, junta elástica, instalado em local com nível baixo de interferências - fornecimento e assentamento. af_06/2015</v>
          </cell>
          <cell r="C3836" t="str">
            <v>m</v>
          </cell>
          <cell r="D3836">
            <v>50.13</v>
          </cell>
        </row>
        <row r="3837">
          <cell r="A3837" t="str">
            <v>90697</v>
          </cell>
          <cell r="B3837" t="str">
            <v>Tubo de pvc para rede coletora de esgoto de parede maciça, dn 250 mm, junta elástica, instalado em local com nível baixo de interferências - fornecimento e assentamento. af_06/2015</v>
          </cell>
          <cell r="C3837" t="str">
            <v>m</v>
          </cell>
          <cell r="D3837">
            <v>84.29</v>
          </cell>
        </row>
        <row r="3838">
          <cell r="A3838" t="str">
            <v>90698</v>
          </cell>
          <cell r="B3838" t="str">
            <v>Tubo de pvc para rede coletora de esgoto de parede maciça, dn 300 mm, junta elástica, instalado em local com nível baixo de interferências - fornecimento e assentamento. af_06/2015</v>
          </cell>
          <cell r="C3838" t="str">
            <v>m</v>
          </cell>
          <cell r="D3838">
            <v>130.18</v>
          </cell>
        </row>
        <row r="3839">
          <cell r="A3839" t="str">
            <v>90699</v>
          </cell>
          <cell r="B3839" t="str">
            <v>Tubo de pvc para rede coletora de esgoto de parede maciça, dn 350 mm, junta elástica, instalado em local com nível baixo de interferências - fornecimento e assentamento. af_06/2015</v>
          </cell>
          <cell r="C3839" t="str">
            <v>m</v>
          </cell>
          <cell r="D3839">
            <v>167.48</v>
          </cell>
        </row>
        <row r="3840">
          <cell r="A3840" t="str">
            <v>90700</v>
          </cell>
          <cell r="B3840" t="str">
            <v>Tubo de pvc para rede coletora de esgoto de parede maciça, dn 400 mm, junta elástica, instalado em local com nível baixo de interferências - fornecimento e assentamento. af_06/2015</v>
          </cell>
          <cell r="C3840" t="str">
            <v>m</v>
          </cell>
          <cell r="D3840">
            <v>218.44</v>
          </cell>
        </row>
        <row r="3841">
          <cell r="A3841" t="str">
            <v>90709</v>
          </cell>
          <cell r="B3841" t="str">
            <v>Tubo de pvc para rede coletora de esgoto de parede maciça, dn 100 mm, junta elástica, instalado em local com nível alto de interferências - fornecimento e assentamento. af_06/2015</v>
          </cell>
          <cell r="C3841" t="str">
            <v>m</v>
          </cell>
          <cell r="D3841">
            <v>17.93</v>
          </cell>
        </row>
        <row r="3842">
          <cell r="A3842" t="str">
            <v>90710</v>
          </cell>
          <cell r="B3842" t="str">
            <v>Tubo de pvc para rede coletora de esgoto de parede maciça, dn 150 mm, junta elástica, instalado em local com nível alto de interferências - fornecimento e assentamento. af_06/2015</v>
          </cell>
          <cell r="C3842" t="str">
            <v>m</v>
          </cell>
          <cell r="D3842">
            <v>34.65</v>
          </cell>
        </row>
        <row r="3843">
          <cell r="A3843" t="str">
            <v>90711</v>
          </cell>
          <cell r="B3843" t="str">
            <v>Tubo de pvc para rede coletora de esgoto de parede maciça, dn 200 mm, junta elástica, instalado em local com nível alto de interferências - fornecimento e assentamento. af_06/2015</v>
          </cell>
          <cell r="C3843" t="str">
            <v>m</v>
          </cell>
          <cell r="D3843">
            <v>51.53</v>
          </cell>
        </row>
        <row r="3844">
          <cell r="A3844" t="str">
            <v>90712</v>
          </cell>
          <cell r="B3844" t="str">
            <v>Tubo de pvc para rede coletora de esgoto de parede maciça, dn 250 mm, junta elástica, instalado em local com nível alto de interferências - fornecimento e assentamento. af_06/2015</v>
          </cell>
          <cell r="C3844" t="str">
            <v>m</v>
          </cell>
          <cell r="D3844">
            <v>85.68</v>
          </cell>
        </row>
        <row r="3845">
          <cell r="A3845" t="str">
            <v>90713</v>
          </cell>
          <cell r="B3845" t="str">
            <v>Tubo de pvc para rede coletora de esgoto de parede maciça, dn 300 mm, junta elástica, instalado em local com nível alto de interferências - fornecimento e assentamento. af_06/2015</v>
          </cell>
          <cell r="C3845" t="str">
            <v>m</v>
          </cell>
          <cell r="D3845">
            <v>131.6</v>
          </cell>
        </row>
        <row r="3846">
          <cell r="A3846" t="str">
            <v>90714</v>
          </cell>
          <cell r="B3846" t="str">
            <v>Tubo de pvc para rede coletora de esgoto de parede maciça, dn 350 mm, junta elástica, instalado em local com nível alto de interferências - fornecimento e assentamento. af_06/2015</v>
          </cell>
          <cell r="C3846" t="str">
            <v>m</v>
          </cell>
          <cell r="D3846">
            <v>168.87</v>
          </cell>
        </row>
        <row r="3847">
          <cell r="A3847" t="str">
            <v>90715</v>
          </cell>
          <cell r="B3847" t="str">
            <v>Tubo de pvc para rede coletora de esgoto de parede maciça, dn 400 mm, junta elástica, instalado em local com nível alto de interferências - fornecimento e assentamento. af_06/2015</v>
          </cell>
          <cell r="C3847" t="str">
            <v>m</v>
          </cell>
          <cell r="D3847">
            <v>221.75</v>
          </cell>
        </row>
        <row r="3848">
          <cell r="A3848" t="str">
            <v>90724</v>
          </cell>
          <cell r="B3848" t="str">
            <v>Junta argamassada entre tubo dn 100 mm e o poço de visita/ caixa de concreto ou alvenaria em redes de esgoto. af_06/2015</v>
          </cell>
          <cell r="C3848" t="str">
            <v>un</v>
          </cell>
          <cell r="D3848">
            <v>16.45</v>
          </cell>
        </row>
        <row r="3849">
          <cell r="A3849" t="str">
            <v>90725</v>
          </cell>
          <cell r="B3849" t="str">
            <v>Junta argamassada entre tubo dn 150 mm e o poço de visita/ caixa de concreto ou alvenaria em redes de esgoto. af_06/2015</v>
          </cell>
          <cell r="C3849" t="str">
            <v>un</v>
          </cell>
          <cell r="D3849">
            <v>20.309999999999999</v>
          </cell>
        </row>
        <row r="3850">
          <cell r="A3850" t="str">
            <v>90726</v>
          </cell>
          <cell r="B3850" t="str">
            <v>Junta argamassada entre tubo dn 200 mm e o poço/ caixa de concreto ou alvenaria em redes de esgoto. af_06/2015</v>
          </cell>
          <cell r="C3850" t="str">
            <v>un</v>
          </cell>
          <cell r="D3850">
            <v>24.18</v>
          </cell>
        </row>
        <row r="3851">
          <cell r="A3851" t="str">
            <v>90727</v>
          </cell>
          <cell r="B3851" t="str">
            <v>Junta argamassada entre tubo dn 250 mm e o poço de visita/ caixa de concreto ou alvenaria em redes de esgoto. af_06/2015</v>
          </cell>
          <cell r="C3851" t="str">
            <v>un</v>
          </cell>
          <cell r="D3851">
            <v>28.04</v>
          </cell>
        </row>
        <row r="3852">
          <cell r="A3852" t="str">
            <v>90728</v>
          </cell>
          <cell r="B3852" t="str">
            <v>Junta argamassada entre tubo dn 300 mm e o poço de visita/ caixa de concreto ou alvenaria em redes de esgoto. af_06/2015</v>
          </cell>
          <cell r="C3852" t="str">
            <v>un</v>
          </cell>
          <cell r="D3852">
            <v>31.91</v>
          </cell>
        </row>
        <row r="3853">
          <cell r="A3853" t="str">
            <v>90729</v>
          </cell>
          <cell r="B3853" t="str">
            <v>Junta argamassada entre tubo dn 350 mm e o poço de visita/ caixa de concreto ou alvenaria em redes de esgoto. af_06/2015</v>
          </cell>
          <cell r="C3853" t="str">
            <v>un</v>
          </cell>
          <cell r="D3853">
            <v>35.770000000000003</v>
          </cell>
        </row>
        <row r="3854">
          <cell r="A3854" t="str">
            <v>90730</v>
          </cell>
          <cell r="B3854" t="str">
            <v>Junta argamassada entre tubo dn 400 mm e o poço de visita/ caixa de concreto ou alvenaria em redes de esgoto. af_06/2015</v>
          </cell>
          <cell r="C3854" t="str">
            <v>un</v>
          </cell>
          <cell r="D3854">
            <v>39.68</v>
          </cell>
        </row>
        <row r="3855">
          <cell r="A3855" t="str">
            <v>90731</v>
          </cell>
          <cell r="B3855" t="str">
            <v>Junta argamassada entre tubo dn 450 mm e o poço de visita/ caixa de concreto ou alvenaria em redes de esgoto. af_06/2015</v>
          </cell>
          <cell r="C3855" t="str">
            <v>un</v>
          </cell>
          <cell r="D3855">
            <v>43.54</v>
          </cell>
        </row>
        <row r="3856">
          <cell r="A3856" t="str">
            <v>90732</v>
          </cell>
          <cell r="B3856" t="str">
            <v>Junta argamassada entre tubo dn 600 mm e o poço de visita/ caixa de concreto ou alvenaria em redes de esgoto. af_06/2015</v>
          </cell>
          <cell r="C3856" t="str">
            <v>un</v>
          </cell>
          <cell r="D3856">
            <v>55.17</v>
          </cell>
        </row>
        <row r="3857">
          <cell r="A3857" t="str">
            <v>90733</v>
          </cell>
          <cell r="B3857" t="str">
            <v>Assentamento de tubo de pvc para rede coletora de esgoto de parede maciça, dn 100 mm, junta elástica, instalado em local com nível baixo de interferências (não inclui fornecimento). af_06/2015</v>
          </cell>
          <cell r="C3857" t="str">
            <v>m</v>
          </cell>
          <cell r="D3857">
            <v>1.77</v>
          </cell>
        </row>
        <row r="3858">
          <cell r="A3858" t="str">
            <v>90734</v>
          </cell>
          <cell r="B3858" t="str">
            <v>Assentamento de tubo de pvc para rede coletora de esgoto de parede maciça, dn 150 mm, junta elástica, instalado em local com nível baixo de interferências (não inclui fornecimento). af_06/2015</v>
          </cell>
          <cell r="C3858" t="str">
            <v>m</v>
          </cell>
          <cell r="D3858">
            <v>2.16</v>
          </cell>
        </row>
        <row r="3859">
          <cell r="A3859" t="str">
            <v>90735</v>
          </cell>
          <cell r="B3859" t="str">
            <v>Assentamento de tubo de pvc para rede coletora de esgoto de parede maciça, dn 200 mm, junta elástica, instalado em local com nível baixo de interferências (não inclui fornecimento). af_06/2015</v>
          </cell>
          <cell r="C3859" t="str">
            <v>m</v>
          </cell>
          <cell r="D3859">
            <v>2.57</v>
          </cell>
        </row>
        <row r="3860">
          <cell r="A3860" t="str">
            <v>90736</v>
          </cell>
          <cell r="B3860" t="str">
            <v>Assentamento de tubo de pvc para rede coletora de esgoto de parede maciça, dn 250 mm, junta elástica, instalado em local com nível baixo de interferências (não inclui fornecimento). af_06/2015</v>
          </cell>
          <cell r="C3860" t="str">
            <v>m</v>
          </cell>
          <cell r="D3860">
            <v>2.96</v>
          </cell>
        </row>
        <row r="3861">
          <cell r="A3861" t="str">
            <v>90737</v>
          </cell>
          <cell r="B3861" t="str">
            <v>Assentamento de tubo de pvc para rede coletora de esgoto de parede maciça, dn 300 mm, junta elástica, instalado em local com nível baixo de interferências (não inclui fornecimento). af_06/2015</v>
          </cell>
          <cell r="C3861" t="str">
            <v>m</v>
          </cell>
          <cell r="D3861">
            <v>3.34</v>
          </cell>
        </row>
        <row r="3862">
          <cell r="A3862" t="str">
            <v>90738</v>
          </cell>
          <cell r="B3862" t="str">
            <v>Assentamento de tubo de pvc para rede coletora de esgoto de parede maciça, dn 350 mm, junta elástica, instalado em local com nível baixo de interferências (não inclui fornecimento). af_06/2015</v>
          </cell>
          <cell r="C3862" t="str">
            <v>m</v>
          </cell>
          <cell r="D3862">
            <v>3.76</v>
          </cell>
        </row>
        <row r="3863">
          <cell r="A3863" t="str">
            <v>90739</v>
          </cell>
          <cell r="B3863" t="str">
            <v>Assentamento de tubo de pvc para rede coletora de esgoto de parede maciça, dn 400 mm, junta elástica, instalado em local com nível baixo de interferências (não inclui fornecimento). af_06/2015</v>
          </cell>
          <cell r="C3863" t="str">
            <v>m</v>
          </cell>
          <cell r="D3863">
            <v>9.6</v>
          </cell>
        </row>
        <row r="3864">
          <cell r="A3864" t="str">
            <v>90740</v>
          </cell>
          <cell r="B3864" t="str">
            <v>Assentamento de tubo de pvc corrugado de dupla parede para rede coletora de esgoto, dn 150 mm, junta elástica, instalado em local com nível baixo de interferências (não inclui fornecimento). af_06/2015</v>
          </cell>
          <cell r="C3864" t="str">
            <v>m</v>
          </cell>
          <cell r="D3864">
            <v>3.97</v>
          </cell>
        </row>
        <row r="3865">
          <cell r="A3865" t="str">
            <v>90741</v>
          </cell>
          <cell r="B3865" t="str">
            <v>Assentamento de tubo de pvc corrugado de dupla parede para rede coletora de esgoto, dn 200 mm, junta elástica, instalado em local com nível baixo de interferências (não inclui fornecimento). af_06/2015</v>
          </cell>
          <cell r="C3865" t="str">
            <v>m</v>
          </cell>
          <cell r="D3865">
            <v>4.3499999999999996</v>
          </cell>
        </row>
        <row r="3866">
          <cell r="A3866" t="str">
            <v>90742</v>
          </cell>
          <cell r="B3866" t="str">
            <v>Assentamento de tubo de pvc corrugado de dupla parede para rede coletora de esgoto, dn 250 mm, junta elástica, instalado em local com nível baixo de interferências (não inclui fornecimento). af_06/2015</v>
          </cell>
          <cell r="C3866" t="str">
            <v>m</v>
          </cell>
          <cell r="D3866">
            <v>4.74</v>
          </cell>
        </row>
        <row r="3867">
          <cell r="A3867" t="str">
            <v>90743</v>
          </cell>
          <cell r="B3867" t="str">
            <v>Assentamento de tubo de pvc corrugado de dupla parede para rede coletora de esgoto, dn 300 mm, junta elástica, instalado em local com nível baixo de interferências (não inclui fornecimento). af_06/2015</v>
          </cell>
          <cell r="C3867" t="str">
            <v>m</v>
          </cell>
          <cell r="D3867">
            <v>5.15</v>
          </cell>
        </row>
        <row r="3868">
          <cell r="A3868" t="str">
            <v>90744</v>
          </cell>
          <cell r="B3868" t="str">
            <v>Assentamento de tubo de pvc corrugado de dupla parede para rede coletora de esgoto, dn 350 mm, junta elástica, instalado em local com nível baixo de interferências (não inclui fornecimento). af_06/2015</v>
          </cell>
          <cell r="C3868" t="str">
            <v>m</v>
          </cell>
          <cell r="D3868">
            <v>5.54</v>
          </cell>
        </row>
        <row r="3869">
          <cell r="A3869" t="str">
            <v>90745</v>
          </cell>
          <cell r="B3869" t="str">
            <v>Assentamento de tubo de pvc corrugado de dupla parede para rede coletora de esgoto, dn 400 mm, junta elástica, instalado em local com nível baixo de interferências (não inclui fornecimento). af_06/2015</v>
          </cell>
          <cell r="C3869" t="str">
            <v>m</v>
          </cell>
          <cell r="D3869">
            <v>13.8</v>
          </cell>
        </row>
        <row r="3870">
          <cell r="A3870" t="str">
            <v>90746</v>
          </cell>
          <cell r="B3870" t="str">
            <v>Assentamento de tubo de pead corrugado de dupla parede para rede coletora de esgoto, dn 450 mm, junta elástica integrada, instalado em local com nível baixo de interferências (não inclui fornecimento). af_06/2015</v>
          </cell>
          <cell r="C3870" t="str">
            <v>m</v>
          </cell>
          <cell r="D3870">
            <v>18.239999999999998</v>
          </cell>
        </row>
        <row r="3871">
          <cell r="A3871" t="str">
            <v>90747</v>
          </cell>
          <cell r="B3871" t="str">
            <v>Assentamento de tubo de pead corrugado de dupla parede para rede coletora de esgoto, dn 600 mm, junta elástica integrada, instalado em local com nível baixo de interferências (não inclui fornecimento). af_06/2015</v>
          </cell>
          <cell r="C3871" t="str">
            <v>m</v>
          </cell>
          <cell r="D3871">
            <v>21.68</v>
          </cell>
        </row>
        <row r="3872">
          <cell r="A3872" t="str">
            <v>90748</v>
          </cell>
          <cell r="B3872" t="str">
            <v>Assentamento de tubo de pvc para rede coletora de esgoto de parede maciça, dn 100 mm, junta elástica, instalado em local com nível alto de interferências (não inclui fornecimento). af_06/2015</v>
          </cell>
          <cell r="C3872" t="str">
            <v>m</v>
          </cell>
          <cell r="D3872">
            <v>3.17</v>
          </cell>
        </row>
        <row r="3873">
          <cell r="A3873" t="str">
            <v>90749</v>
          </cell>
          <cell r="B3873" t="str">
            <v>Assentamento de tubo de pvc para rede coletora de esgoto de parede maciça, dn 150 mm, junta elástica, instalado em local com nível alto de interferências (não inclui fornecimento). af_06/2015</v>
          </cell>
          <cell r="C3873" t="str">
            <v>m</v>
          </cell>
          <cell r="D3873">
            <v>3.58</v>
          </cell>
        </row>
        <row r="3874">
          <cell r="A3874" t="str">
            <v>90750</v>
          </cell>
          <cell r="B3874" t="str">
            <v>Assentamento de tubo de pvc para rede coletora de esgoto de parede maciça, dn 200 mm, junta elástica, instalado em local com nível alto de interferências (não inclui fornecimento). af_06/2015</v>
          </cell>
          <cell r="C3874" t="str">
            <v>m</v>
          </cell>
          <cell r="D3874">
            <v>3.97</v>
          </cell>
        </row>
        <row r="3875">
          <cell r="A3875" t="str">
            <v>90751</v>
          </cell>
          <cell r="B3875" t="str">
            <v>Assentamento de tubo de pvc para rede coletora de esgoto de parede maciça, dn 250 mm, junta elástica, instalado em local com nível alto de interferências (não inclui fornecimento). af_06/2015</v>
          </cell>
          <cell r="C3875" t="str">
            <v>m</v>
          </cell>
          <cell r="D3875">
            <v>4.3499999999999996</v>
          </cell>
        </row>
        <row r="3876">
          <cell r="A3876" t="str">
            <v>90752</v>
          </cell>
          <cell r="B3876" t="str">
            <v>Assentamento de tubo de pvc para rede coletora de esgoto de parede maciça, dn 300 mm, junta elástica, instalado em local com nível alto de interferências (não inclui fornecimento). af_06/2015</v>
          </cell>
          <cell r="C3876" t="str">
            <v>m</v>
          </cell>
          <cell r="D3876">
            <v>4.7699999999999996</v>
          </cell>
        </row>
        <row r="3877">
          <cell r="A3877" t="str">
            <v>90753</v>
          </cell>
          <cell r="B3877" t="str">
            <v>Assentamento de tubo de pvc para rede coletora de esgoto de parede maciça, dn 350 mm, junta elástica, instalado em local com nível alto de interferências (não inclui fornecimento). af_06/2015</v>
          </cell>
          <cell r="C3877" t="str">
            <v>m</v>
          </cell>
          <cell r="D3877">
            <v>5.15</v>
          </cell>
        </row>
        <row r="3878">
          <cell r="A3878" t="str">
            <v>90754</v>
          </cell>
          <cell r="B3878" t="str">
            <v>Assentamento de tubo de pvc para rede coletora de esgoto de parede maciça, dn 400 mm, junta elástica, instalado em local com nível alto de interferências (não inclui fornecimento). af_06/2015</v>
          </cell>
          <cell r="C3878" t="str">
            <v>m</v>
          </cell>
          <cell r="D3878">
            <v>12.91</v>
          </cell>
        </row>
        <row r="3879">
          <cell r="A3879" t="str">
            <v>90755</v>
          </cell>
          <cell r="B3879" t="str">
            <v>Assentamento de tubo de pvc corrugado de dupla parede para rede coletora de esgoto, dn 150 mm, junta elástica, instalado em local com nível alto de interferências (não inclui fornecimento). af_06/2015</v>
          </cell>
          <cell r="C3879" t="str">
            <v>m</v>
          </cell>
          <cell r="D3879">
            <v>5.36</v>
          </cell>
        </row>
        <row r="3880">
          <cell r="A3880" t="str">
            <v>90756</v>
          </cell>
          <cell r="B3880" t="str">
            <v>Assentamento de tubo de pvc corrugado de dupla parede para rede coletora de esgoto, dn 200 mm, junta elástica, instalado em local com nível alto de interferências (não inclui fornecimento). af_06/2015</v>
          </cell>
          <cell r="C3880" t="str">
            <v>m</v>
          </cell>
          <cell r="D3880">
            <v>5.74</v>
          </cell>
        </row>
        <row r="3881">
          <cell r="A3881" t="str">
            <v>90757</v>
          </cell>
          <cell r="B3881" t="str">
            <v>Assentamento de tubo de pvc corrugado de dupla parede para rede coletora de esgoto, dn 250 mm, junta elástica, instalado em local com nível alto de interferências (não inclui fornecimento). af_06/2015</v>
          </cell>
          <cell r="C3881" t="str">
            <v>m</v>
          </cell>
          <cell r="D3881">
            <v>6.16</v>
          </cell>
        </row>
        <row r="3882">
          <cell r="A3882" t="str">
            <v>90758</v>
          </cell>
          <cell r="B3882" t="str">
            <v>Assentamento de tubo de pvc corrugado de dupla parede para rede coletora de esgoto, dn 300 mm, junta elástica, instalado em local com nível alto de interferências (não inclui fornecimento). af_06/2015</v>
          </cell>
          <cell r="C3882" t="str">
            <v>m</v>
          </cell>
          <cell r="D3882">
            <v>6.54</v>
          </cell>
        </row>
        <row r="3883">
          <cell r="A3883" t="str">
            <v>90759</v>
          </cell>
          <cell r="B3883" t="str">
            <v>Assentamento de tubo de pvc corrugado de dupla parede para rede coletora de esgoto, dn 350 mm, junta elástica, instalado em local com nível alto de interferências (não inclui fornecimento). af_06/2015</v>
          </cell>
          <cell r="C3883" t="str">
            <v>m</v>
          </cell>
          <cell r="D3883">
            <v>6.93</v>
          </cell>
        </row>
        <row r="3884">
          <cell r="A3884" t="str">
            <v>90760</v>
          </cell>
          <cell r="B3884" t="str">
            <v>Assentamento de tubo de pvc corrugado de dupla parede para rede coletora de esgoto, dn 400 mm, em junta elástica, instalado em local com nível alto de interferências (não inclui fornecimento). af_06/2015</v>
          </cell>
          <cell r="C3884" t="str">
            <v>m</v>
          </cell>
          <cell r="D3884">
            <v>17.05</v>
          </cell>
        </row>
        <row r="3885">
          <cell r="A3885" t="str">
            <v>90761</v>
          </cell>
          <cell r="B3885" t="str">
            <v>Assentamento de tubo de pead corrugado de dupla parede para rede coletora de esgoto, dn 450 mm, junta elástica integrada, instalado em local com nível alto de interferências (não inclui fornecimento). af_06/2015</v>
          </cell>
          <cell r="C3885" t="str">
            <v>m</v>
          </cell>
          <cell r="D3885">
            <v>22.42</v>
          </cell>
        </row>
        <row r="3886">
          <cell r="A3886" t="str">
            <v>90762</v>
          </cell>
          <cell r="B3886" t="str">
            <v>Assentamento de tubo de pead corrugado de dupla parede para rede coletora de esgoto, dn 600 mm, junta elástica integrada, instalado em local com nível alto de interferências (não inclui fornecimento). af_06/2015</v>
          </cell>
          <cell r="C3886" t="str">
            <v>m</v>
          </cell>
          <cell r="D3886">
            <v>25.81</v>
          </cell>
        </row>
        <row r="3887">
          <cell r="A3887" t="str">
            <v>90766</v>
          </cell>
          <cell r="B3887" t="str">
            <v>Almoxarife com encargos complementares</v>
          </cell>
          <cell r="C3887" t="str">
            <v>h</v>
          </cell>
          <cell r="D3887">
            <v>13.04</v>
          </cell>
        </row>
        <row r="3888">
          <cell r="A3888" t="str">
            <v>90767</v>
          </cell>
          <cell r="B3888" t="str">
            <v>Apontador ou apropriador com encargos complementares</v>
          </cell>
          <cell r="C3888" t="str">
            <v>h</v>
          </cell>
          <cell r="D3888">
            <v>9.25</v>
          </cell>
        </row>
        <row r="3889">
          <cell r="A3889" t="str">
            <v>90768</v>
          </cell>
          <cell r="B3889" t="str">
            <v>Arquiteto de obra junior com encargos complementares</v>
          </cell>
          <cell r="C3889" t="str">
            <v>h</v>
          </cell>
          <cell r="D3889">
            <v>60.77</v>
          </cell>
        </row>
        <row r="3890">
          <cell r="A3890" t="str">
            <v>90769</v>
          </cell>
          <cell r="B3890" t="str">
            <v>Arquiteto de obra pleno com encargos complementares</v>
          </cell>
          <cell r="C3890" t="str">
            <v>h</v>
          </cell>
          <cell r="D3890">
            <v>69.7</v>
          </cell>
        </row>
        <row r="3891">
          <cell r="A3891" t="str">
            <v>90770</v>
          </cell>
          <cell r="B3891" t="str">
            <v>Arquiteto de obra senior com encargos complementares</v>
          </cell>
          <cell r="C3891" t="str">
            <v>h</v>
          </cell>
          <cell r="D3891">
            <v>82.53</v>
          </cell>
        </row>
        <row r="3892">
          <cell r="A3892" t="str">
            <v>90771</v>
          </cell>
          <cell r="B3892" t="str">
            <v>Auxiliar de desenhista com encargos complementares</v>
          </cell>
          <cell r="C3892" t="str">
            <v>h</v>
          </cell>
          <cell r="D3892">
            <v>17.53</v>
          </cell>
        </row>
        <row r="3893">
          <cell r="A3893" t="str">
            <v>90772</v>
          </cell>
          <cell r="B3893" t="str">
            <v>Auxiliar de escritorio com encargos complementares</v>
          </cell>
          <cell r="C3893" t="str">
            <v>h</v>
          </cell>
          <cell r="D3893">
            <v>14.07</v>
          </cell>
        </row>
        <row r="3894">
          <cell r="A3894" t="str">
            <v>90773</v>
          </cell>
          <cell r="B3894" t="str">
            <v>Desenhista copista com encargos complementares</v>
          </cell>
          <cell r="C3894" t="str">
            <v>h</v>
          </cell>
          <cell r="D3894">
            <v>17.71</v>
          </cell>
        </row>
        <row r="3895">
          <cell r="A3895" t="str">
            <v>90775</v>
          </cell>
          <cell r="B3895" t="str">
            <v>Desenhista projetista com encargos complementares</v>
          </cell>
          <cell r="C3895" t="str">
            <v>h</v>
          </cell>
          <cell r="D3895">
            <v>27.52</v>
          </cell>
        </row>
        <row r="3896">
          <cell r="A3896" t="str">
            <v>90776</v>
          </cell>
          <cell r="B3896" t="str">
            <v>Encarregado geral com encargos complementares</v>
          </cell>
          <cell r="C3896" t="str">
            <v>h</v>
          </cell>
          <cell r="D3896">
            <v>22.92</v>
          </cell>
        </row>
        <row r="3897">
          <cell r="A3897" t="str">
            <v>90777</v>
          </cell>
          <cell r="B3897" t="str">
            <v>Engenheiro civil de obra junior com encargos complementares</v>
          </cell>
          <cell r="C3897" t="str">
            <v>h</v>
          </cell>
          <cell r="D3897">
            <v>64.290000000000006</v>
          </cell>
        </row>
        <row r="3898">
          <cell r="A3898" t="str">
            <v>90779</v>
          </cell>
          <cell r="B3898" t="str">
            <v>Engenheiro civil de obra senior com encargos complementares</v>
          </cell>
          <cell r="C3898" t="str">
            <v>h</v>
          </cell>
          <cell r="D3898">
            <v>106.19</v>
          </cell>
        </row>
        <row r="3899">
          <cell r="A3899" t="str">
            <v>90781</v>
          </cell>
          <cell r="B3899" t="str">
            <v>Topografo com encargos complementares</v>
          </cell>
          <cell r="C3899" t="str">
            <v>h</v>
          </cell>
          <cell r="D3899">
            <v>18.739999999999998</v>
          </cell>
        </row>
        <row r="3900">
          <cell r="A3900" t="str">
            <v>90808</v>
          </cell>
          <cell r="B3900" t="str">
            <v>Estaca hélice contínua, diâmetro de 30 cm, comprimento total até 15 m, perfuratriz com torque de 170 kn.m. af_02/2015</v>
          </cell>
          <cell r="C3900" t="str">
            <v>m</v>
          </cell>
          <cell r="D3900">
            <v>58.38</v>
          </cell>
        </row>
        <row r="3901">
          <cell r="A3901" t="str">
            <v>90809</v>
          </cell>
          <cell r="B3901" t="str">
            <v>Estaca hélice contínua, diâmetro de 30 cm, comprimento total acima de 15 m até 20 m, perfuratriz com torque de 170 kn.m. af_02/2015</v>
          </cell>
          <cell r="C3901" t="str">
            <v>m</v>
          </cell>
          <cell r="D3901">
            <v>56.34</v>
          </cell>
        </row>
        <row r="3902">
          <cell r="A3902" t="str">
            <v>90810</v>
          </cell>
          <cell r="B3902" t="str">
            <v>Estaca hélice contínua, diâmetro de 50 cm, comprimento total até 15 m, perfuratriz com torque de 170 kn.m. af_02/2015</v>
          </cell>
          <cell r="C3902" t="str">
            <v>m</v>
          </cell>
          <cell r="D3902">
            <v>124.99</v>
          </cell>
        </row>
        <row r="3903">
          <cell r="A3903" t="str">
            <v>90811</v>
          </cell>
          <cell r="B3903" t="str">
            <v>Estaca hélice contínua, diâmetro de 50 cm, comprimento total acima de 15 m até 30 m, perfuratriz com torque de 170 kn.m. af_02/2015</v>
          </cell>
          <cell r="C3903" t="str">
            <v>m</v>
          </cell>
          <cell r="D3903">
            <v>118.9</v>
          </cell>
        </row>
        <row r="3904">
          <cell r="A3904" t="str">
            <v>90812</v>
          </cell>
          <cell r="B3904" t="str">
            <v>Estaca hélice contínua, diâmetro de 70 cm, comprimento total até 15 m, perfuratriz com torque de 170 kn.m. af_02/2015</v>
          </cell>
          <cell r="C3904" t="str">
            <v>m</v>
          </cell>
          <cell r="D3904">
            <v>214.9</v>
          </cell>
        </row>
        <row r="3905">
          <cell r="A3905" t="str">
            <v>90813</v>
          </cell>
          <cell r="B3905" t="str">
            <v>Estaca hélice contínua, diâmetro de 70 cm, comprimento total acima de 15 m até 30 m, perfuratriz com torque de 170 kn.m. af_02/2015</v>
          </cell>
          <cell r="C3905" t="str">
            <v>m</v>
          </cell>
          <cell r="D3905">
            <v>206.55</v>
          </cell>
        </row>
        <row r="3906">
          <cell r="A3906" t="str">
            <v>90814</v>
          </cell>
          <cell r="B3906" t="str">
            <v>Estaca hélice contínua, diâmetro de 80 cm, comprimento total até 30 m, perfuratriz com torque de 170 kn.m. af_02/2015</v>
          </cell>
          <cell r="C3906" t="str">
            <v>m</v>
          </cell>
          <cell r="D3906">
            <v>260.35000000000002</v>
          </cell>
        </row>
        <row r="3907">
          <cell r="A3907" t="str">
            <v>90853</v>
          </cell>
          <cell r="B3907" t="str">
            <v>Concretagem de lajes em edificações unifamiliares feitas com sistema de fôrmas manuseáveis com concreto usinado bombeável, fck 20 mPa, lançado com bomba lança - lançamento, adensamento e acabamento. af_06/2015</v>
          </cell>
          <cell r="C3907" t="str">
            <v>m³</v>
          </cell>
          <cell r="D3907">
            <v>358.78</v>
          </cell>
        </row>
        <row r="3908">
          <cell r="A3908" t="str">
            <v>90854</v>
          </cell>
          <cell r="B3908" t="str">
            <v>Concretagem de paredes em edificações unifamiliares feitas com sistema de fôrmas manuseáveis com concreto usinado bombeável, fck 20 mPa, lançado com bomba lança - lançamento, adensamento e acabamento. af_06/2015</v>
          </cell>
          <cell r="C3908" t="str">
            <v>m³</v>
          </cell>
          <cell r="D3908">
            <v>347.99</v>
          </cell>
        </row>
        <row r="3909">
          <cell r="A3909" t="str">
            <v>90855</v>
          </cell>
          <cell r="B3909" t="str">
            <v>Concretagem de platibanda em edificações unifamiliares feitas com sistema de fôrmas manuseáveis com concreto usinado bombeável, fck 20 mPa, lançado com bomba lança - lançamento, adensamento e acabamento. af_06/2015</v>
          </cell>
          <cell r="C3909" t="str">
            <v>m³</v>
          </cell>
          <cell r="D3909">
            <v>379.47</v>
          </cell>
        </row>
        <row r="3910">
          <cell r="A3910" t="str">
            <v>90856</v>
          </cell>
          <cell r="B3910" t="str">
            <v>Concretagem de lajes em edificações multifamiliares feitas com sistema de fôrmas manuseáveis com concreto usinado bombeável, fck 20 mPa, lançado com bomba lança - lançamento, adensamento e acabamento. af_06/2015</v>
          </cell>
          <cell r="C3910" t="str">
            <v>m³</v>
          </cell>
          <cell r="D3910">
            <v>361.37</v>
          </cell>
        </row>
        <row r="3911">
          <cell r="A3911" t="str">
            <v>90857</v>
          </cell>
          <cell r="B3911" t="str">
            <v>Concretagem de paredes em edificações multifamiliares feitas com sistema de fôrmas manuseáveis com concreto usinado bombeável, fck 20 mPa, lançado com bomba lança - lançamento, adensamento e acabamento. af_06/2015</v>
          </cell>
          <cell r="C3911" t="str">
            <v>m³</v>
          </cell>
          <cell r="D3911">
            <v>349.7</v>
          </cell>
        </row>
        <row r="3912">
          <cell r="A3912" t="str">
            <v>90858</v>
          </cell>
          <cell r="B3912" t="str">
            <v>Concretagem de platibanda em edificações multifamiliares feitas com sistema de fôrmas manuseáveis com concreto usinado bombeável, fck 20 mPa, lançado com bomba lança - lançamento, adensamento e acabamento. af_06/2015</v>
          </cell>
          <cell r="C3912" t="str">
            <v>m³</v>
          </cell>
          <cell r="D3912">
            <v>391.31</v>
          </cell>
        </row>
        <row r="3913">
          <cell r="A3913" t="str">
            <v>90859</v>
          </cell>
          <cell r="B3913" t="str">
            <v>Concretagem de platibanda em edificações unifamiliares feitas com sistema de fôrmas manuseáveis com concreto usinado autoadensável, fck 20 mPa, lançado com bomba lança - lançamento e acabamento. af_06/2015</v>
          </cell>
          <cell r="C3913" t="str">
            <v>m³</v>
          </cell>
          <cell r="D3913">
            <v>342.34</v>
          </cell>
        </row>
        <row r="3914">
          <cell r="A3914" t="str">
            <v>90860</v>
          </cell>
          <cell r="B3914" t="str">
            <v>Concretagem de platibanda em edificações multifamiliares feitas com sistema de fôrmas manuseáveis com concreto usinado autoadensável, fck 20 mPa, lançado com bomba lança - lançamento e acabamento. af_06/2015</v>
          </cell>
          <cell r="C3914" t="str">
            <v>m³</v>
          </cell>
          <cell r="D3914">
            <v>345.9</v>
          </cell>
        </row>
        <row r="3915">
          <cell r="A3915" t="str">
            <v>90861</v>
          </cell>
          <cell r="B3915" t="str">
            <v>Concretagem de edificações (paredes e lajes) feitas com sistema de fôrmas manuseáveis com concreto usinado bombeável, fck 20 mPa, lançado com bomba lança - lançamento, adensamento e acabamento. af_06/2015</v>
          </cell>
          <cell r="C3915" t="str">
            <v>m³</v>
          </cell>
          <cell r="D3915">
            <v>353.03</v>
          </cell>
        </row>
        <row r="3916">
          <cell r="A3916" t="str">
            <v>90862</v>
          </cell>
          <cell r="B3916" t="str">
            <v>Concretagem de edificações (paredes e lajes) feitas com sistema de fôrmas manuseáveis com concreto usinado autoadensável, fck 20 mPa, lançado com bomba lança - lançamento e acabamento. af_06/2015</v>
          </cell>
          <cell r="C3916" t="str">
            <v>m³</v>
          </cell>
          <cell r="D3916">
            <v>322.07</v>
          </cell>
        </row>
        <row r="3917">
          <cell r="A3917" t="str">
            <v>90877</v>
          </cell>
          <cell r="B3917" t="str">
            <v>Estaca escavada mecanicamente, sem fluido estabilizante, com 25 cm de diâmetro, até 9 m de comprimento, concreto lançado por caminhão betoneira. af_02/2015</v>
          </cell>
          <cell r="C3917" t="str">
            <v>m</v>
          </cell>
          <cell r="D3917">
            <v>31.06</v>
          </cell>
        </row>
        <row r="3918">
          <cell r="A3918" t="str">
            <v>90878</v>
          </cell>
          <cell r="B3918" t="str">
            <v>Estaca escavada mecanicamente, sem fluido estabilizante, com 25 cm de diâmetro, acima de 9 m de comprimento, concreto lançado por caminhão betoneira. af_02/2015</v>
          </cell>
          <cell r="C3918" t="str">
            <v>m</v>
          </cell>
          <cell r="D3918">
            <v>29.98</v>
          </cell>
        </row>
        <row r="3919">
          <cell r="A3919" t="str">
            <v>90880</v>
          </cell>
          <cell r="B3919" t="str">
            <v>Estaca escavada mecanicamente, sem fluido estabilizante, com 25 cm de diâmetro, até 9 m de comprimento, concreto lançado manualmente. af_02/2015</v>
          </cell>
          <cell r="C3919" t="str">
            <v>m</v>
          </cell>
          <cell r="D3919">
            <v>40.54</v>
          </cell>
        </row>
        <row r="3920">
          <cell r="A3920" t="str">
            <v>90881</v>
          </cell>
          <cell r="B3920" t="str">
            <v>Estaca escavada mecanicamente, sem fluido estabilizante, com 25 cm de diâmetro, acima de 9 m de comprimento, concreto lançado manualmente. af_02/2015</v>
          </cell>
          <cell r="C3920" t="str">
            <v>m</v>
          </cell>
          <cell r="D3920">
            <v>37.590000000000003</v>
          </cell>
        </row>
        <row r="3921">
          <cell r="A3921" t="str">
            <v>90883</v>
          </cell>
          <cell r="B3921" t="str">
            <v>Estaca escavada mecanicamente, sem fluido estabilizante, com 40 cm de diâmetro, até 9 m de comprimento, concreto lançado por caminhão betoneira. af_02/2015</v>
          </cell>
          <cell r="C3921" t="str">
            <v>m</v>
          </cell>
          <cell r="D3921">
            <v>57.53</v>
          </cell>
        </row>
        <row r="3922">
          <cell r="A3922" t="str">
            <v>90884</v>
          </cell>
          <cell r="B3922" t="str">
            <v>Estaca escavada mecanicamente, sem fluido estabilizante, com 40 cm de diâmetro, acima de 9 m até 15 m de comprimento, concreto lançado por caminhão betoneira. af_02/2015</v>
          </cell>
          <cell r="C3922" t="str">
            <v>m</v>
          </cell>
          <cell r="D3922">
            <v>56.27</v>
          </cell>
        </row>
        <row r="3923">
          <cell r="A3923" t="str">
            <v>90885</v>
          </cell>
          <cell r="B3923" t="str">
            <v>Estaca escavada mecanicamente, sem fluido estabilizante, com 40 cm de diâmetro, acima de 15 m de comprimento, concreto lançado por caminhão betoneira. af_02/2015</v>
          </cell>
          <cell r="C3923" t="str">
            <v>m</v>
          </cell>
          <cell r="D3923">
            <v>55.7</v>
          </cell>
        </row>
        <row r="3924">
          <cell r="A3924" t="str">
            <v>90886</v>
          </cell>
          <cell r="B3924" t="str">
            <v>Estaca escavada mecanicamente, sem fluido estabilizante, com 60 cm de diâmetro, até 9 m de comprimento, concreto lançado por caminhão betoneira. af_02/2015</v>
          </cell>
          <cell r="C3924" t="str">
            <v>m</v>
          </cell>
          <cell r="D3924">
            <v>115.83</v>
          </cell>
        </row>
        <row r="3925">
          <cell r="A3925" t="str">
            <v>90887</v>
          </cell>
          <cell r="B3925" t="str">
            <v>Estaca escavada mecanicamente, sem fluido estabilizante, com 60 cm de diâmetro, acima de 9 m até 15 m de comprimento, concreto lançado por caminhão betoneira. af_02/2015</v>
          </cell>
          <cell r="C3925" t="str">
            <v>m</v>
          </cell>
          <cell r="D3925">
            <v>114.39</v>
          </cell>
        </row>
        <row r="3926">
          <cell r="A3926" t="str">
            <v>90888</v>
          </cell>
          <cell r="B3926" t="str">
            <v>Estaca escavada mecanicamente, sem fluido estabilizante, com 60 cm de diâmetro, acima de 15 m de comprimento, concreto lançado por caminhão betoneira. af_02/2015</v>
          </cell>
          <cell r="C3926" t="str">
            <v>m</v>
          </cell>
          <cell r="D3926">
            <v>113.77</v>
          </cell>
        </row>
        <row r="3927">
          <cell r="A3927" t="str">
            <v>90889</v>
          </cell>
          <cell r="B3927" t="str">
            <v>Estaca escavada mecanicamente, sem fluido estabilizante, com 60 cm de diâmetro, até 9 m de comprimento, concreto lançado por bomba lança. af_02/2015</v>
          </cell>
          <cell r="C3927" t="str">
            <v>m</v>
          </cell>
          <cell r="D3927">
            <v>137</v>
          </cell>
        </row>
        <row r="3928">
          <cell r="A3928" t="str">
            <v>90890</v>
          </cell>
          <cell r="B3928" t="str">
            <v>Estaca escavada mecanicamente, sem fluido estabilizante, com 60 cm de diâmetro, acima de 9 m até 15 m de comprimento, concreto lançado por bomba lança. af_02/2015</v>
          </cell>
          <cell r="C3928" t="str">
            <v>m</v>
          </cell>
          <cell r="D3928">
            <v>134.75</v>
          </cell>
        </row>
        <row r="3929">
          <cell r="A3929" t="str">
            <v>90891</v>
          </cell>
          <cell r="B3929" t="str">
            <v>Estaca escavada mecanicamente, sem fluido estabilizante, com 60 cm de diâmetro, acima de 15 m de comprimento, concreto lançado por bomba lança. af_02/2015</v>
          </cell>
          <cell r="C3929" t="str">
            <v>m</v>
          </cell>
          <cell r="D3929">
            <v>133.75</v>
          </cell>
        </row>
        <row r="3930">
          <cell r="A3930" t="str">
            <v>90900</v>
          </cell>
          <cell r="B3930" t="str">
            <v>Contrapiso acústico em argamassa traço 1:4 (cimento e areia), preparo mecânico com betoneira 400l, aplicado em áreas secas menores que 15m², espessura 5cm, acabamento não reforçado. af_10/2014</v>
          </cell>
          <cell r="C3930" t="str">
            <v>m²</v>
          </cell>
          <cell r="D3930">
            <v>48.38</v>
          </cell>
        </row>
        <row r="3931">
          <cell r="A3931" t="str">
            <v>90902</v>
          </cell>
          <cell r="B3931" t="str">
            <v>Contrapiso acústico em argamassa traço 1:4 (cimento e areia), preparo manual, aplicado em áreas secas menores que 15m², espessura 5cm, acabamento não reforçado. af_10/2014</v>
          </cell>
          <cell r="C3931" t="str">
            <v>m²</v>
          </cell>
          <cell r="D3931">
            <v>52.38</v>
          </cell>
        </row>
        <row r="3932">
          <cell r="A3932" t="str">
            <v>90903</v>
          </cell>
          <cell r="B3932" t="str">
            <v>Contrapiso acústico em argamassa pronta, preparo mecânico com misturador 300 kg, aplicado em áreas secas menores que 15m², espessura 5cm, acabamento não reforçado. af_10/2014</v>
          </cell>
          <cell r="C3932" t="str">
            <v>m²</v>
          </cell>
          <cell r="D3932">
            <v>129.88999999999999</v>
          </cell>
        </row>
        <row r="3933">
          <cell r="A3933" t="str">
            <v>90904</v>
          </cell>
          <cell r="B3933" t="str">
            <v>Contrapiso acústico em argamassa pronta, preparo manual, aplicado em áreas secas menores que 15m², espessura 5cm, acabamento não reforçado. af_10/2014</v>
          </cell>
          <cell r="C3933" t="str">
            <v>m²</v>
          </cell>
          <cell r="D3933">
            <v>138.07</v>
          </cell>
        </row>
        <row r="3934">
          <cell r="A3934" t="str">
            <v>90910</v>
          </cell>
          <cell r="B3934" t="str">
            <v>Contrapiso acústico em argamassa traço 1:4 (cimento e areia), preparo mecânico com betoneira 400l, aplicado em áreas secas menores que 15m², espessura 6cm, acabamento não reforçado. af_10/2014</v>
          </cell>
          <cell r="C3934" t="str">
            <v>m²</v>
          </cell>
          <cell r="D3934">
            <v>51.21</v>
          </cell>
        </row>
        <row r="3935">
          <cell r="A3935" t="str">
            <v>90912</v>
          </cell>
          <cell r="B3935" t="str">
            <v>Contrapiso acústico em argamassa traço 1:4 (cimento e areia), preparo manual, aplicado em áreas secas menores que 15m², espessura 6cm, acabamento não reforçado. af_10/2014</v>
          </cell>
          <cell r="C3935" t="str">
            <v>m²</v>
          </cell>
          <cell r="D3935">
            <v>55.56</v>
          </cell>
        </row>
        <row r="3936">
          <cell r="A3936" t="str">
            <v>90913</v>
          </cell>
          <cell r="B3936" t="str">
            <v>Contrapiso acústico em argamassa pronta, preparo mecânico com misturador 300 kg, aplicado em áreas secas menores que 15m², espessura 6cm, acabamento não reforçado. af_10/2014</v>
          </cell>
          <cell r="C3936" t="str">
            <v>m²</v>
          </cell>
          <cell r="D3936">
            <v>139.97</v>
          </cell>
        </row>
        <row r="3937">
          <cell r="A3937" t="str">
            <v>90914</v>
          </cell>
          <cell r="B3937" t="str">
            <v>Contrapiso acústico em argamassa pronta, preparo manual, aplicado em áreas secas menores que 15m², espessura 6cm, acabamento não reforçado. af_10/2014</v>
          </cell>
          <cell r="C3937" t="str">
            <v>m²</v>
          </cell>
          <cell r="D3937">
            <v>148.87</v>
          </cell>
        </row>
        <row r="3938">
          <cell r="A3938" t="str">
            <v>90920</v>
          </cell>
          <cell r="B3938" t="str">
            <v>Contrapiso acústico em argamassa traço 1:4 (cimento e areia), preparo mecânico com betoneira 400l, aplicado em áreas secas menores que 15m², espessura 7cm, acabamento não reforçado. af_10/2014</v>
          </cell>
          <cell r="C3938" t="str">
            <v>m²</v>
          </cell>
          <cell r="D3938">
            <v>56.42</v>
          </cell>
        </row>
        <row r="3939">
          <cell r="A3939" t="str">
            <v>90922</v>
          </cell>
          <cell r="B3939" t="str">
            <v>Contrapiso acústico em argamassa traço 1:4 (cimento e areia), preparo manual, aplicado em áreas secas menores que 15m², espessura 7cm, acabamento não reforçado. af_10/2014</v>
          </cell>
          <cell r="C3939" t="str">
            <v>m²</v>
          </cell>
          <cell r="D3939">
            <v>61.42</v>
          </cell>
        </row>
        <row r="3940">
          <cell r="A3940" t="str">
            <v>90923</v>
          </cell>
          <cell r="B3940" t="str">
            <v>Contrapiso acústico em argamassa pronta, preparo mecânico com misturador 300 kg, aplicado em áreas secas menores que 15m², espessura 7cm, acabamento não reforçado. af_10/2014</v>
          </cell>
          <cell r="C3940" t="str">
            <v>m²</v>
          </cell>
          <cell r="D3940">
            <v>158.47999999999999</v>
          </cell>
        </row>
        <row r="3941">
          <cell r="A3941" t="str">
            <v>90924</v>
          </cell>
          <cell r="B3941" t="str">
            <v>Contrapiso acústico em argamassa pronta, preparo manual, aplicado em áreas secas menores que 15m², espessura 7cm, acabamento não reforçado. af_10/2014</v>
          </cell>
          <cell r="C3941" t="str">
            <v>m²</v>
          </cell>
          <cell r="D3941">
            <v>168.71</v>
          </cell>
        </row>
        <row r="3942">
          <cell r="A3942" t="str">
            <v>90930</v>
          </cell>
          <cell r="B3942" t="str">
            <v>Contrapiso acústico em argamassa traço 1:4 (cimento e areia), preparo mecânico com betoneira 400l, aplicado em áreas secas maiores que 15m², espessura 5cm, acabamento não reforçado. af_10/2014</v>
          </cell>
          <cell r="C3942" t="str">
            <v>m²</v>
          </cell>
          <cell r="D3942">
            <v>44.54</v>
          </cell>
        </row>
        <row r="3943">
          <cell r="A3943" t="str">
            <v>90932</v>
          </cell>
          <cell r="B3943" t="str">
            <v>Contrapiso acústico em argamassa traço 1:4 (cimento e areia), preparo manual, aplicado em áreas secas maiores que 15m², espessura 5cm, acabamento não reforçado. af_10/2014</v>
          </cell>
          <cell r="C3943" t="str">
            <v>m²</v>
          </cell>
          <cell r="D3943">
            <v>48.54</v>
          </cell>
        </row>
        <row r="3944">
          <cell r="A3944" t="str">
            <v>90933</v>
          </cell>
          <cell r="B3944" t="str">
            <v>Contrapiso acústico em argamassa pronta, preparo mecânico com misturador 300 kg, aplicado em áreas secas maiores que 15m², espessura 5cm, acabamento não reforçado. af_10/2014</v>
          </cell>
          <cell r="C3944" t="str">
            <v>m²</v>
          </cell>
          <cell r="D3944">
            <v>126.06</v>
          </cell>
        </row>
        <row r="3945">
          <cell r="A3945" t="str">
            <v>90934</v>
          </cell>
          <cell r="B3945" t="str">
            <v>Contrapiso acústico em argamassa pronta, preparo manual, aplicado em áreas secas maiores que 15m², espessura 5cm, acabamento não reforçado. af_10/2014</v>
          </cell>
          <cell r="C3945" t="str">
            <v>m²</v>
          </cell>
          <cell r="D3945">
            <v>134.22999999999999</v>
          </cell>
        </row>
        <row r="3946">
          <cell r="A3946" t="str">
            <v>90940</v>
          </cell>
          <cell r="B3946" t="str">
            <v>Contrapiso acústico em argamassa traço 1:4 (cimento e areia), preparo mecânico com betoneira 400l, aplicado em áreas secas maiores que 15m², espessura 6cm, acabamento não reforçado. af_10/2014</v>
          </cell>
          <cell r="C3946" t="str">
            <v>m²</v>
          </cell>
          <cell r="D3946">
            <v>47.39</v>
          </cell>
        </row>
        <row r="3947">
          <cell r="A3947" t="str">
            <v>90942</v>
          </cell>
          <cell r="B3947" t="str">
            <v>Contrapiso acústico em argamassa traço 1:4 (cimento e areia), preparo manual, aplicado em áreas secas maiores que 15m², espessura 6cm, acabamento não reforçado. af_10/2014</v>
          </cell>
          <cell r="C3947" t="str">
            <v>m²</v>
          </cell>
          <cell r="D3947">
            <v>51.74</v>
          </cell>
        </row>
        <row r="3948">
          <cell r="A3948" t="str">
            <v>90943</v>
          </cell>
          <cell r="B3948" t="str">
            <v>Contrapiso acústico em argamassa pronta, preparo mecânico com misturador 300 kg, aplicado em áreas secas maiores que 15m², espessura 6cm, acabamento não reforçado. af_10/2014</v>
          </cell>
          <cell r="C3948" t="str">
            <v>m²</v>
          </cell>
          <cell r="D3948">
            <v>136.15</v>
          </cell>
        </row>
        <row r="3949">
          <cell r="A3949" t="str">
            <v>90944</v>
          </cell>
          <cell r="B3949" t="str">
            <v>Contrapiso acústico em argamassa pronta, preparo manual, aplicado em áreas secas maiores que 15m², espessura 6cm, acabamento não reforçado. af_10/2014</v>
          </cell>
          <cell r="C3949" t="str">
            <v>m²</v>
          </cell>
          <cell r="D3949">
            <v>145.05000000000001</v>
          </cell>
        </row>
        <row r="3950">
          <cell r="A3950" t="str">
            <v>92242</v>
          </cell>
          <cell r="B3950" t="str">
            <v>Caminhão de transporte de material asfáltico 20.000 l, com cavalo mecânico de capacidade máxima de tração combinado de 45.000 kg, potência 330 cv, inclusive tanque de asfalto com maçarico - chp diurno. af_12/2015</v>
          </cell>
          <cell r="C3950" t="str">
            <v>chp</v>
          </cell>
          <cell r="D3950">
            <v>179.4</v>
          </cell>
        </row>
        <row r="3951">
          <cell r="A3951" t="str">
            <v>91395</v>
          </cell>
          <cell r="B3951" t="str">
            <v>Caminhão toco, pbt 14.300 kg, carga útil máx. 9.710 kg, dist. entre eixos 3,56 m, potência 185 cv, inclusive carroceria fixa aberta de madeira p/ transporte geral de carga seca, dimen. aprox. 2,50 x 6,50 x 0,50 m - chi diurno. af_06/2014</v>
          </cell>
          <cell r="C3951" t="str">
            <v>chi</v>
          </cell>
          <cell r="D3951">
            <v>33.42</v>
          </cell>
        </row>
        <row r="3952">
          <cell r="A3952" t="str">
            <v>92873</v>
          </cell>
          <cell r="B3952" t="str">
            <v>Lançamento com uso de baldes, adensamento e acabamento de concreto em estruturas. af_12/2015</v>
          </cell>
          <cell r="C3952" t="str">
            <v>m³</v>
          </cell>
          <cell r="D3952">
            <v>118.28</v>
          </cell>
        </row>
        <row r="3953">
          <cell r="A3953" t="str">
            <v>92801</v>
          </cell>
          <cell r="B3953" t="str">
            <v>Corte e dobra de aço ca-50, diâmetro de 6.3 mm, utilizado em laje. af_12/2015</v>
          </cell>
          <cell r="C3953" t="str">
            <v>kg</v>
          </cell>
          <cell r="D3953">
            <v>5.83</v>
          </cell>
        </row>
        <row r="3954">
          <cell r="A3954" t="str">
            <v>92802</v>
          </cell>
          <cell r="B3954" t="str">
            <v>Corte e dobra de aço ca-50, diâmetro de 8.0 mm, utilizado em laje. af_12/2015</v>
          </cell>
          <cell r="C3954" t="str">
            <v>kg</v>
          </cell>
          <cell r="D3954">
            <v>6.31</v>
          </cell>
        </row>
        <row r="3955">
          <cell r="A3955" t="str">
            <v>92803</v>
          </cell>
          <cell r="B3955" t="str">
            <v>Corte e dobra de aço ca-50, diâmetro de 10.0 mm, utilizado em laje. af_12/2015</v>
          </cell>
          <cell r="C3955" t="str">
            <v>kg</v>
          </cell>
          <cell r="D3955">
            <v>5.21</v>
          </cell>
        </row>
        <row r="3956">
          <cell r="A3956" t="str">
            <v>92804</v>
          </cell>
          <cell r="B3956" t="str">
            <v>Corte e dobra de aço ca-50, diâmetro de 12.5 mm, utilizado em laje. af_12/2015</v>
          </cell>
          <cell r="C3956" t="str">
            <v>kg</v>
          </cell>
          <cell r="D3956">
            <v>4.7699999999999996</v>
          </cell>
        </row>
        <row r="3957">
          <cell r="A3957" t="str">
            <v>92805</v>
          </cell>
          <cell r="B3957" t="str">
            <v>Corte e dobra de aço ca-50, diâmetro de 16.0 mm, utilizado em laje. af_12/2015</v>
          </cell>
          <cell r="C3957" t="str">
            <v>kg</v>
          </cell>
          <cell r="D3957">
            <v>4.72</v>
          </cell>
        </row>
        <row r="3958">
          <cell r="A3958" t="str">
            <v>92806</v>
          </cell>
          <cell r="B3958" t="str">
            <v>Corte e dobra de aço ca-50, diâmetro de 20.0 mm, utilizado em laje. af_12/2015</v>
          </cell>
          <cell r="C3958" t="str">
            <v>kg</v>
          </cell>
          <cell r="D3958">
            <v>4.4800000000000004</v>
          </cell>
        </row>
        <row r="3959">
          <cell r="A3959" t="str">
            <v>92874</v>
          </cell>
          <cell r="B3959" t="str">
            <v>Lançamento com uso de bomba, adensamento e acabamento de concreto em estruturas. af_12/2015</v>
          </cell>
          <cell r="C3959" t="str">
            <v>m³</v>
          </cell>
          <cell r="D3959">
            <v>19.59</v>
          </cell>
        </row>
        <row r="3960">
          <cell r="A3960" t="str">
            <v>92875</v>
          </cell>
          <cell r="B3960" t="str">
            <v>Corte e dobra de aço ca-25, diâmetro de 6.3 mm. af_12/2015</v>
          </cell>
          <cell r="C3960" t="str">
            <v>kg</v>
          </cell>
          <cell r="D3960">
            <v>7.03</v>
          </cell>
        </row>
        <row r="3961">
          <cell r="A3961" t="str">
            <v>92876</v>
          </cell>
          <cell r="B3961" t="str">
            <v>Corte e dobra de aço ca-25, diâmetro de 8.0 mm. af_12/2015</v>
          </cell>
          <cell r="C3961" t="str">
            <v>kg</v>
          </cell>
          <cell r="D3961">
            <v>6.73</v>
          </cell>
        </row>
        <row r="3962">
          <cell r="A3962" t="str">
            <v>92877</v>
          </cell>
          <cell r="B3962" t="str">
            <v>Corte e dobra de aço ca-25, diâmetro de 10.0 mm. af_12/2015</v>
          </cell>
          <cell r="C3962" t="str">
            <v>kg</v>
          </cell>
          <cell r="D3962">
            <v>5.94</v>
          </cell>
        </row>
        <row r="3963">
          <cell r="A3963" t="str">
            <v>92878</v>
          </cell>
          <cell r="B3963" t="str">
            <v>Corte e dobra de aço ca-25, diâmetro de 12.5 mm. af_12/2015</v>
          </cell>
          <cell r="C3963" t="str">
            <v>kg</v>
          </cell>
          <cell r="D3963">
            <v>5.34</v>
          </cell>
        </row>
        <row r="3964">
          <cell r="A3964" t="str">
            <v>92879</v>
          </cell>
          <cell r="B3964" t="str">
            <v>Corte e dobra de aço ca-25, diâmetro de 16.0 mm. af_12/2015</v>
          </cell>
          <cell r="C3964" t="str">
            <v>kg</v>
          </cell>
          <cell r="D3964">
            <v>4.47</v>
          </cell>
        </row>
        <row r="3965">
          <cell r="A3965" t="str">
            <v>92880</v>
          </cell>
          <cell r="B3965" t="str">
            <v>Corte e dobra de aço ca-25, diâmetro de 20.0 mm. af_12/2015</v>
          </cell>
          <cell r="C3965" t="str">
            <v>kg</v>
          </cell>
          <cell r="D3965">
            <v>4.4800000000000004</v>
          </cell>
        </row>
        <row r="3966">
          <cell r="A3966" t="str">
            <v>92881</v>
          </cell>
          <cell r="B3966" t="str">
            <v>Corte e dobra de aço ca-25, diâmetro de 25.0 mm. af_12/2015</v>
          </cell>
          <cell r="C3966" t="str">
            <v>kg</v>
          </cell>
          <cell r="D3966">
            <v>4.43</v>
          </cell>
        </row>
        <row r="3967">
          <cell r="A3967" t="str">
            <v>92882</v>
          </cell>
          <cell r="B3967" t="str">
            <v>Armação utilizando aço ca-25 de 6.3 mm - montagem. af_12/2015</v>
          </cell>
          <cell r="C3967" t="str">
            <v>kg</v>
          </cell>
          <cell r="D3967">
            <v>8.91</v>
          </cell>
        </row>
        <row r="3968">
          <cell r="A3968" t="str">
            <v>92883</v>
          </cell>
          <cell r="B3968" t="str">
            <v>Armação utilizando aço ca-25 de 8.0 mm - montagem. af_12/2015</v>
          </cell>
          <cell r="C3968" t="str">
            <v>kg</v>
          </cell>
          <cell r="D3968">
            <v>8.19</v>
          </cell>
        </row>
        <row r="3969">
          <cell r="A3969" t="str">
            <v>92884</v>
          </cell>
          <cell r="B3969" t="str">
            <v>Armação utilizando aço ca-25 de 10.0 mm - montagem. af_12/2015</v>
          </cell>
          <cell r="C3969" t="str">
            <v>kg</v>
          </cell>
          <cell r="D3969">
            <v>7.09</v>
          </cell>
        </row>
        <row r="3970">
          <cell r="A3970" t="str">
            <v>92885</v>
          </cell>
          <cell r="B3970" t="str">
            <v>Armação utilizando aço ca-25 de 12.5 mm - montagem. af_12/2015</v>
          </cell>
          <cell r="C3970" t="str">
            <v>kg</v>
          </cell>
          <cell r="D3970">
            <v>6.24</v>
          </cell>
        </row>
        <row r="3971">
          <cell r="A3971" t="str">
            <v>92886</v>
          </cell>
          <cell r="B3971" t="str">
            <v>Armação utilizando aço ca-25 de 16.0 mm - montagem. af_12/2015</v>
          </cell>
          <cell r="C3971" t="str">
            <v>kg</v>
          </cell>
          <cell r="D3971">
            <v>5.14</v>
          </cell>
        </row>
        <row r="3972">
          <cell r="A3972" t="str">
            <v>92887</v>
          </cell>
          <cell r="B3972" t="str">
            <v>Armação utilizando aço ca-25 de 20.0 mm - montagem. af_12/2015</v>
          </cell>
          <cell r="C3972" t="str">
            <v>kg</v>
          </cell>
          <cell r="D3972">
            <v>5</v>
          </cell>
        </row>
        <row r="3973">
          <cell r="A3973" t="str">
            <v>92888</v>
          </cell>
          <cell r="B3973" t="str">
            <v>Armação utilizando aço ca-25 de 25.0 mm - montagem. af_12/2015</v>
          </cell>
          <cell r="C3973" t="str">
            <v>kg</v>
          </cell>
          <cell r="D3973">
            <v>4.83</v>
          </cell>
        </row>
        <row r="3974">
          <cell r="A3974" t="str">
            <v>92915</v>
          </cell>
          <cell r="B3974" t="str">
            <v>Armação de fundações e estruturas de concreto armado, exceto vigas, pilares e lajes (de edifícios de múltiplos pavimentos, edificação térrea ou sobrado), utilizando aço ca-60 de 5.0 mm - montagem. af_12/2015</v>
          </cell>
          <cell r="C3974" t="str">
            <v>kg</v>
          </cell>
          <cell r="D3974">
            <v>10.76</v>
          </cell>
        </row>
        <row r="3975">
          <cell r="A3975" t="str">
            <v>92916</v>
          </cell>
          <cell r="B3975" t="str">
            <v>Armação de fundações e estruturas de concreto armado, exceto vigas, pilares e lajes (de edifícios de múltiplos pavimentos, edificação térrea ou sobrado), utilizando aço ca-50 de 6.3 mm - montagem. af_12/2015</v>
          </cell>
          <cell r="C3975" t="str">
            <v>kg</v>
          </cell>
          <cell r="D3975">
            <v>10.01</v>
          </cell>
        </row>
        <row r="3976">
          <cell r="A3976" t="str">
            <v>92917</v>
          </cell>
          <cell r="B3976" t="str">
            <v>Armação de fundações e estruturas de concreto armado, exceto vigas, pilares e lajes (de edifícios de múltiplos pavimentos, edificação térrea ou sobrado), utilizando aço ca-50 de 8.0 mm - montagem. af_12/2015</v>
          </cell>
          <cell r="C3976" t="str">
            <v>kg</v>
          </cell>
          <cell r="D3976">
            <v>9.82</v>
          </cell>
        </row>
        <row r="3977">
          <cell r="A3977" t="str">
            <v>92919</v>
          </cell>
          <cell r="B3977" t="str">
            <v>Armação de fundações e estruturas de concreto armado, exceto vigas, pilares e lajes (de edifícios de múltiplos pavimentos, edificação térrea ou sobrado), utilizando aço ca-50 de 10.0 mm - montagem. af_12/2015</v>
          </cell>
          <cell r="C3977" t="str">
            <v>kg</v>
          </cell>
          <cell r="D3977">
            <v>8.0399999999999991</v>
          </cell>
        </row>
        <row r="3978">
          <cell r="A3978" t="str">
            <v>92921</v>
          </cell>
          <cell r="B3978" t="str">
            <v>Armação de fundações e estruturas de concreto armado, exceto vigas, pilares e lajes (de edifícios de múltiplos pavimentos, edificação térrea ou sobrado), utilizando aço ca-50 de 12.5 mm - montagem. af_12/2015</v>
          </cell>
          <cell r="C3978" t="str">
            <v>kg</v>
          </cell>
          <cell r="D3978">
            <v>6.83</v>
          </cell>
        </row>
        <row r="3979">
          <cell r="A3979" t="str">
            <v>92922</v>
          </cell>
          <cell r="B3979" t="str">
            <v>Armação de fundações e estruturas de concreto armado, exceto vigas, pilares e lajes (de edifícios de múltiplos pavimentos, edificação térrea ou sobrado), utilizando aço ca-50 de 16.0 mm - montagem. af_12/2015</v>
          </cell>
          <cell r="C3979" t="str">
            <v>kg</v>
          </cell>
          <cell r="D3979">
            <v>5.65</v>
          </cell>
        </row>
        <row r="3980">
          <cell r="A3980" t="str">
            <v>92923</v>
          </cell>
          <cell r="B3980" t="str">
            <v>Armação de fundações e estruturas de concreto armado, exceto vigas, pilares e lajes (de edifícios de múltiplos pavimentos, edificação térrea ou sobrado), utilizando aço ca-50 de 20.0 mm - montagem. af_12/2015</v>
          </cell>
          <cell r="C3980" t="str">
            <v>kg</v>
          </cell>
          <cell r="D3980">
            <v>5.16</v>
          </cell>
        </row>
        <row r="3981">
          <cell r="A3981" t="str">
            <v>92924</v>
          </cell>
          <cell r="B3981" t="str">
            <v>Armação de fundações e estruturas de concreto armado, exceto vigas, pilares e lajes (de edifícios de múltiplos pavimentos, edificação térrea ou sobrado), utilizando aço ca-50 de 25.0 mm - montagem. af_12/2015</v>
          </cell>
          <cell r="C3981" t="str">
            <v>kg</v>
          </cell>
          <cell r="D3981">
            <v>5.64</v>
          </cell>
        </row>
        <row r="3982">
          <cell r="A3982" t="str">
            <v>93204</v>
          </cell>
          <cell r="B3982" t="str">
            <v>Cinta de amarração de alvenaria moldada in loco em concreto. af_03/2016</v>
          </cell>
          <cell r="C3982" t="str">
            <v>m</v>
          </cell>
          <cell r="D3982">
            <v>30.44</v>
          </cell>
        </row>
        <row r="3983">
          <cell r="A3983" t="str">
            <v>93205</v>
          </cell>
          <cell r="B3983" t="str">
            <v>Cinta de amarração de alvenaria moldada in loco com utilização de blocos canaleta. af_03/2016</v>
          </cell>
          <cell r="C3983" t="str">
            <v>m</v>
          </cell>
          <cell r="D3983">
            <v>26.25</v>
          </cell>
        </row>
        <row r="3984">
          <cell r="A3984" t="str">
            <v>91831</v>
          </cell>
          <cell r="B3984" t="str">
            <v>Eletroduto flexível corrugado, pvc, dn 20 mm (1/2"), para circuitos terminais, instalado em forro - fornecimento e instalação. af_12/2015</v>
          </cell>
          <cell r="C3984" t="str">
            <v>m</v>
          </cell>
          <cell r="D3984">
            <v>3.09</v>
          </cell>
        </row>
        <row r="3985">
          <cell r="A3985" t="str">
            <v>91834</v>
          </cell>
          <cell r="B3985" t="str">
            <v>Eletroduto flexível corrugado, pvc, dn 25 mm (3/4"), para circuitos terminais, instalado em forro - fornecimento e instalação. af_12/2015</v>
          </cell>
          <cell r="C3985" t="str">
            <v>m</v>
          </cell>
          <cell r="D3985">
            <v>4</v>
          </cell>
        </row>
        <row r="3986">
          <cell r="A3986" t="str">
            <v>91836</v>
          </cell>
          <cell r="B3986" t="str">
            <v>Eletroduto flexível corrugado, pvc, dn 32 mm (1"), para circuitos terminais, instalado em forro - fornecimento e instalação. af_12/2015</v>
          </cell>
          <cell r="C3986" t="str">
            <v>m</v>
          </cell>
          <cell r="D3986">
            <v>5.57</v>
          </cell>
        </row>
        <row r="3987">
          <cell r="A3987" t="str">
            <v>91842</v>
          </cell>
          <cell r="B3987" t="str">
            <v>Eletroduto flexível corrugado, pvc, dn 20 mm (1/2"), para circuitos terminais, instalado em laje - fornecimento e instalação. af_12/2015</v>
          </cell>
          <cell r="C3987" t="str">
            <v>m</v>
          </cell>
          <cell r="D3987">
            <v>3.55</v>
          </cell>
        </row>
        <row r="3988">
          <cell r="A3988" t="str">
            <v>91844</v>
          </cell>
          <cell r="B3988" t="str">
            <v>Eletroduto flexível corrugado, pvc, dn 25 mm (3/4"), para circuitos terminais, instalado em laje - fornecimento e instalação. af_12/2015</v>
          </cell>
          <cell r="C3988" t="str">
            <v>m</v>
          </cell>
          <cell r="D3988">
            <v>4.46</v>
          </cell>
        </row>
        <row r="3989">
          <cell r="A3989" t="str">
            <v>91846</v>
          </cell>
          <cell r="B3989" t="str">
            <v>Eletroduto flexível corrugado, pvc, dn 32 mm (1"), para circuitos terminais, instalado em laje - fornecimento e instalação. af_12/2015</v>
          </cell>
          <cell r="C3989" t="str">
            <v>m</v>
          </cell>
          <cell r="D3989">
            <v>6.03</v>
          </cell>
        </row>
        <row r="3990">
          <cell r="A3990" t="str">
            <v>91852</v>
          </cell>
          <cell r="B3990" t="str">
            <v>Eletroduto flexível corrugado, pvc, dn 20 mm (1/2"), para circuitos terminais, instalado em parede - fornecimento e instalação. af_12/2015</v>
          </cell>
          <cell r="C3990" t="str">
            <v>m</v>
          </cell>
          <cell r="D3990">
            <v>4.9000000000000004</v>
          </cell>
        </row>
        <row r="3991">
          <cell r="A3991" t="str">
            <v>91854</v>
          </cell>
          <cell r="B3991" t="str">
            <v>Eletroduto flexível corrugado, pvc, dn 25 mm (3/4"), para circuitos terminais, instalado em parede - fornecimento e instalação. af_12/2015</v>
          </cell>
          <cell r="C3991" t="str">
            <v>m</v>
          </cell>
          <cell r="D3991">
            <v>5.78</v>
          </cell>
        </row>
        <row r="3992">
          <cell r="A3992" t="str">
            <v>91856</v>
          </cell>
          <cell r="B3992" t="str">
            <v>Eletroduto flexível corrugado, pvc, dn 32 mm (1"), para circuitos terminais, instalado em parede - fornecimento e instalação. af_12/2015</v>
          </cell>
          <cell r="C3992" t="str">
            <v>m</v>
          </cell>
          <cell r="D3992">
            <v>7.27</v>
          </cell>
        </row>
        <row r="3993">
          <cell r="A3993" t="str">
            <v>91862</v>
          </cell>
          <cell r="B3993" t="str">
            <v>Eletroduto rígido roscável, pvc, dn 20 mm (1/2"), para circuitos terminais, instalado em forro - fornecimento e instalação. af_12/2015</v>
          </cell>
          <cell r="C3993" t="str">
            <v>m</v>
          </cell>
          <cell r="D3993">
            <v>3.53</v>
          </cell>
        </row>
        <row r="3994">
          <cell r="A3994" t="str">
            <v>91863</v>
          </cell>
          <cell r="B3994" t="str">
            <v>Eletroduto rígido roscável, pvc, dn 25 mm (3/4"), para circuitos terminais, instalado em forro - fornecimento e instalação. af_12/2015</v>
          </cell>
          <cell r="C3994" t="str">
            <v>m</v>
          </cell>
          <cell r="D3994">
            <v>4.6500000000000004</v>
          </cell>
        </row>
        <row r="3995">
          <cell r="A3995" t="str">
            <v>91864</v>
          </cell>
          <cell r="B3995" t="str">
            <v>Eletroduto rígido roscável, pvc, dn 32 mm (1"), para circuitos terminais, instalado em forro - fornecimento e instalação. af_12/2015</v>
          </cell>
          <cell r="C3995" t="str">
            <v>m</v>
          </cell>
          <cell r="D3995">
            <v>6.56</v>
          </cell>
        </row>
        <row r="3996">
          <cell r="A3996" t="str">
            <v>91865</v>
          </cell>
          <cell r="B3996" t="str">
            <v>Eletroduto rígido roscável, pvc, dn 40 mm (1 1/4"), para circuitos terminais, instalado em forro - fornecimento e instalação. af_12/2015</v>
          </cell>
          <cell r="C3996" t="str">
            <v>m</v>
          </cell>
          <cell r="D3996">
            <v>9.11</v>
          </cell>
        </row>
        <row r="3997">
          <cell r="A3997" t="str">
            <v>91866</v>
          </cell>
          <cell r="B3997" t="str">
            <v>Eletroduto rígido roscável, pvc, dn 20 mm (1/2"), para circuitos terminais, instalado em laje - fornecimento e instalação. af_12/2015</v>
          </cell>
          <cell r="C3997" t="str">
            <v>m</v>
          </cell>
          <cell r="D3997">
            <v>4.07</v>
          </cell>
        </row>
        <row r="3998">
          <cell r="A3998" t="str">
            <v>91867</v>
          </cell>
          <cell r="B3998" t="str">
            <v>Eletroduto rígido roscável, pvc, dn 25 mm (3/4"), para circuitos terminais, instalado em laje - fornecimento e instalação. af_12/2015</v>
          </cell>
          <cell r="C3998" t="str">
            <v>m</v>
          </cell>
          <cell r="D3998">
            <v>5.19</v>
          </cell>
        </row>
        <row r="3999">
          <cell r="A3999" t="str">
            <v>91868</v>
          </cell>
          <cell r="B3999" t="str">
            <v>Eletroduto rígido roscável, pvc, dn 32 mm (1"), para circuitos terminais, instalado em laje - fornecimento e instalação. af_12/2015</v>
          </cell>
          <cell r="C3999" t="str">
            <v>m</v>
          </cell>
          <cell r="D3999">
            <v>7.1</v>
          </cell>
        </row>
        <row r="4000">
          <cell r="A4000" t="str">
            <v>91869</v>
          </cell>
          <cell r="B4000" t="str">
            <v>Eletroduto rígido roscável, pvc, dn 40 mm (1 1/4"), para circuitos terminais, instalado em laje - fornecimento e instalação. af_12/2015</v>
          </cell>
          <cell r="C4000" t="str">
            <v>m</v>
          </cell>
          <cell r="D4000">
            <v>9.66</v>
          </cell>
        </row>
        <row r="4001">
          <cell r="A4001" t="str">
            <v>91633</v>
          </cell>
          <cell r="B4001" t="str">
            <v>Guindauto hidráulico, capacidade máxima de carga 6500 kg, momento máximo de carga 5,8 tm, alcance máximo horizontal 7,60 m, inclusive caminhão toco pbt 9.700 kg, potência de 160 cv - materiais na operação. af_08/2015</v>
          </cell>
          <cell r="C4001" t="str">
            <v>h</v>
          </cell>
          <cell r="D4001">
            <v>57.74</v>
          </cell>
        </row>
        <row r="4002">
          <cell r="A4002" t="str">
            <v>91634</v>
          </cell>
          <cell r="B4002" t="str">
            <v>Guindauto hidráulico, capacidade máxima de carga 6500 kg, momento máximo de carga 5,8 tm, alcance máximo horizontal 7,60 m, inclusive caminhão toco pbt 9.700 kg, potência de 160 cv - chp diurno. af_08/2015</v>
          </cell>
          <cell r="C4002" t="str">
            <v>chp</v>
          </cell>
          <cell r="D4002">
            <v>102.84</v>
          </cell>
        </row>
        <row r="4003">
          <cell r="A4003" t="str">
            <v>91635</v>
          </cell>
          <cell r="B4003" t="str">
            <v>Guindauto hidráulico, capacidade máxima de carga 6500 kg, momento máximo de carga 5,8 tm, alcance máximo horizontal 7,60 m, inclusive caminhão toco pbt 9.700 kg, potência de 160 cv - chi diurno. af_08/2015</v>
          </cell>
          <cell r="C4003" t="str">
            <v>chi</v>
          </cell>
          <cell r="D4003">
            <v>32.130000000000003</v>
          </cell>
        </row>
        <row r="4004">
          <cell r="A4004" t="str">
            <v>91640</v>
          </cell>
          <cell r="B4004" t="str">
            <v>Caminhão de transporte de material asfáltico 30.000 l, com cavalo mecânico de capacidade máxima de tração combinado de 66.000 kg, potência 360 cv, inclusive tanque de asfalto com serpentina - depreciação. af_08/2015</v>
          </cell>
          <cell r="C4004" t="str">
            <v>h</v>
          </cell>
          <cell r="D4004">
            <v>19.760000000000002</v>
          </cell>
        </row>
        <row r="4005">
          <cell r="A4005" t="str">
            <v>91641</v>
          </cell>
          <cell r="B4005" t="str">
            <v>Caminhão de transporte de material asfáltico 30.000 l, com cavalo mecânico de capacidade máxima de tração combinado de 66.000 kg, potência 360 cv, inclusive tanque de asfalto com serpentina - juros. af_08/2015</v>
          </cell>
          <cell r="C4005" t="str">
            <v>h</v>
          </cell>
          <cell r="D4005">
            <v>9.64</v>
          </cell>
        </row>
        <row r="4006">
          <cell r="A4006" t="str">
            <v>91642</v>
          </cell>
          <cell r="B4006" t="str">
            <v>Caminhão de transporte de material asfáltico 30.000 l, com cavalo mecânico de capacidade máxima de tração combinado de 66.000 kg, potência 360 cv, inclusive tanque de asfalto com serpentina - impostos e seguros. af_08/2015</v>
          </cell>
          <cell r="C4006" t="str">
            <v>h</v>
          </cell>
          <cell r="D4006">
            <v>2</v>
          </cell>
        </row>
        <row r="4007">
          <cell r="A4007" t="str">
            <v>91643</v>
          </cell>
          <cell r="B4007" t="str">
            <v>Caminhão de transporte de material asfáltico 30.000 l, com cavalo mecânico de capacidade máxima de tração combinado de 66.000 kg, potência 360 cv, inclusive tanque de asfalto com serpentina - manutenção. af_08/2015</v>
          </cell>
          <cell r="C4007" t="str">
            <v>h</v>
          </cell>
          <cell r="D4007">
            <v>27.81</v>
          </cell>
        </row>
        <row r="4008">
          <cell r="A4008" t="str">
            <v>91644</v>
          </cell>
          <cell r="B4008" t="str">
            <v>Caminhão de transporte de material asfáltico 30.000 l, com cavalo mecânico de capacidade máxima de tração combinado de 66.000 kg, potência 360 cv, inclusive tanque de asfalto com serpentina - materiais na operação. af_08/2015</v>
          </cell>
          <cell r="C4008" t="str">
            <v>h</v>
          </cell>
          <cell r="D4008">
            <v>129.94</v>
          </cell>
        </row>
        <row r="4009">
          <cell r="A4009" t="str">
            <v>91645</v>
          </cell>
          <cell r="B4009" t="str">
            <v>Caminhão de transporte de material asfáltico 30.000 l, com cavalo mecânico de capacidade máxima de tração combinado de 66.000 kg, potência 360 cv, inclusive tanque de asfalto com serpentina - chp diurno. af_08/2015</v>
          </cell>
          <cell r="C4009" t="str">
            <v>chp</v>
          </cell>
          <cell r="D4009">
            <v>206.38</v>
          </cell>
        </row>
        <row r="4010">
          <cell r="A4010" t="str">
            <v>91646</v>
          </cell>
          <cell r="B4010" t="str">
            <v>Caminhão de transporte de material asfáltico 30.000 l, com cavalo mecânico de capacidade máxima de tração combinado de 66.000 kg, potência 360 cv, inclusive tanque de asfalto com serpentina - chi diurno. af_08/2015</v>
          </cell>
          <cell r="C4010" t="str">
            <v>chi</v>
          </cell>
          <cell r="D4010">
            <v>48.62</v>
          </cell>
        </row>
        <row r="4011">
          <cell r="A4011" t="str">
            <v>91688</v>
          </cell>
          <cell r="B4011" t="str">
            <v>Serra circular de bancada com motor elétrico potência de 5hp, com coifa para disco 10" - depreciação. af_08/2015</v>
          </cell>
          <cell r="C4011" t="str">
            <v>h</v>
          </cell>
          <cell r="D4011">
            <v>0.03</v>
          </cell>
        </row>
        <row r="4012">
          <cell r="A4012" t="str">
            <v>91689</v>
          </cell>
          <cell r="B4012" t="str">
            <v>Serra circular de bancada com motor elétrico potência de 5hp, com coifa para disco 10" - juros. af_08/2015</v>
          </cell>
          <cell r="C4012" t="str">
            <v>h</v>
          </cell>
          <cell r="D4012">
            <v>0.01</v>
          </cell>
        </row>
        <row r="4013">
          <cell r="A4013" t="str">
            <v>91690</v>
          </cell>
          <cell r="B4013" t="str">
            <v>Serra circular de bancada com motor elétrico potência de 5hp, com coifa para disco 10" - manutenção. af_08/2015</v>
          </cell>
          <cell r="C4013" t="str">
            <v>h</v>
          </cell>
          <cell r="D4013">
            <v>0.02</v>
          </cell>
        </row>
        <row r="4014">
          <cell r="A4014" t="str">
            <v>91691</v>
          </cell>
          <cell r="B4014" t="str">
            <v>Serra circular de bancada com motor elétrico potência de 5hp, com coifa para disco 10" - materiais na operação. af_08/2015</v>
          </cell>
          <cell r="C4014" t="str">
            <v>h</v>
          </cell>
          <cell r="D4014">
            <v>1.51</v>
          </cell>
        </row>
        <row r="4015">
          <cell r="A4015" t="str">
            <v>91692</v>
          </cell>
          <cell r="B4015" t="str">
            <v>Serra circular de bancada com motor elétrico potência de 5hp, com coifa para disco 10" - chp diurno. af_08/2015</v>
          </cell>
          <cell r="C4015" t="str">
            <v>chp</v>
          </cell>
          <cell r="D4015">
            <v>1.59</v>
          </cell>
        </row>
        <row r="4016">
          <cell r="A4016" t="str">
            <v>91693</v>
          </cell>
          <cell r="B4016" t="str">
            <v>Serra circular de bancada com motor elétrico potência de 5hp, com coifa para disco 10" - chi diurno. af_08/2015</v>
          </cell>
          <cell r="C4016" t="str">
            <v>chi</v>
          </cell>
          <cell r="D4016">
            <v>0.04</v>
          </cell>
        </row>
        <row r="4017">
          <cell r="A4017" t="str">
            <v>92040</v>
          </cell>
          <cell r="B4017" t="str">
            <v>Distribuidor de agregados rebocavel, capacidade 1,9 m³, largura de trabalho 3,66 m - depreciação. af_11/2015</v>
          </cell>
          <cell r="C4017" t="str">
            <v>h</v>
          </cell>
          <cell r="D4017">
            <v>2.72</v>
          </cell>
        </row>
        <row r="4018">
          <cell r="A4018" t="str">
            <v>92041</v>
          </cell>
          <cell r="B4018" t="str">
            <v>Distribuidor de agregados rebocavel, capacidade 1,9 m³, largura de trabalho 3,66 m - juros. af_11/2015</v>
          </cell>
          <cell r="C4018" t="str">
            <v>h</v>
          </cell>
          <cell r="D4018">
            <v>0.99</v>
          </cell>
        </row>
        <row r="4019">
          <cell r="A4019" t="str">
            <v>92042</v>
          </cell>
          <cell r="B4019" t="str">
            <v>Distribuidor de agregados rebocavel, capacidade 1,9 m³, largura de trabalho 3,66 m - manutenção. af_11/2015</v>
          </cell>
          <cell r="C4019" t="str">
            <v>h</v>
          </cell>
          <cell r="D4019">
            <v>1.89</v>
          </cell>
        </row>
        <row r="4020">
          <cell r="A4020" t="str">
            <v>92043</v>
          </cell>
          <cell r="B4020" t="str">
            <v>Distribuidor de agregados rebocavel, capacidade 1,9 m³, largura de trabalho 3,66 m - chp diurno. af_11/2015</v>
          </cell>
          <cell r="C4020" t="str">
            <v>chp</v>
          </cell>
          <cell r="D4020">
            <v>5.61</v>
          </cell>
        </row>
        <row r="4021">
          <cell r="A4021" t="str">
            <v>92044</v>
          </cell>
          <cell r="B4021" t="str">
            <v>Distribuidor de agregados rebocavel, capacidade 1,9 m³, largura de trabalho 3,66 m - chi diurno. af_11/2015</v>
          </cell>
          <cell r="C4021" t="str">
            <v>chi</v>
          </cell>
          <cell r="D4021">
            <v>3.72</v>
          </cell>
        </row>
        <row r="4022">
          <cell r="A4022" t="str">
            <v>92101</v>
          </cell>
          <cell r="B4022" t="str">
            <v>Caminhão para equipamento de limpeza a sucção com caminhão trucado de peso bruto total 23000 kg, carga útil máxima 15935 kg, distância entre eixos 4,80 m, potência 230 cv, inclusive limpadora a sucção, tanque 12000 l - depreciação. af_11/2015</v>
          </cell>
          <cell r="C4022" t="str">
            <v>h</v>
          </cell>
          <cell r="D4022">
            <v>14.48</v>
          </cell>
        </row>
        <row r="4023">
          <cell r="A4023" t="str">
            <v>92102</v>
          </cell>
          <cell r="B4023" t="str">
            <v>Caminhão para equipamento de limpeza a sucção com caminhão trucado de peso bruto total 23000 kg, carga útil máxima 15935 kg, distância entre eixos 4,80 m, potência 230 cv, inclusive limpadora a sucção, tanque 12000 l - juros. af_11/2015</v>
          </cell>
          <cell r="C4023" t="str">
            <v>h</v>
          </cell>
          <cell r="D4023">
            <v>7.06</v>
          </cell>
        </row>
        <row r="4024">
          <cell r="A4024" t="str">
            <v>92103</v>
          </cell>
          <cell r="B4024" t="str">
            <v>Caminhão para equipamento de limpeza a sucção com caminhão trucado de peso bruto total 23000 kg, carga útil máxima 15935 kg, distância entre eixos 4,80 m, potência 230 cv, inclusive limpadora a sucção, tanque 12000 l - impostos e seguros. af_11/2015</v>
          </cell>
          <cell r="C4024" t="str">
            <v>h</v>
          </cell>
          <cell r="D4024">
            <v>1.46</v>
          </cell>
        </row>
        <row r="4025">
          <cell r="A4025" t="str">
            <v>92104</v>
          </cell>
          <cell r="B4025" t="str">
            <v>Caminhão para equipamento de limpeza a sucção com caminhão trucado de peso bruto total 23000 kg, carga útil máxima 15935 kg, distância entre eixos 4,80 m, potência 230 cv, inclusive limpadora a sucção, tanque 12000 l - manutenção. af_11/2015</v>
          </cell>
          <cell r="C4025" t="str">
            <v>h</v>
          </cell>
          <cell r="D4025">
            <v>20.38</v>
          </cell>
        </row>
        <row r="4026">
          <cell r="A4026" t="str">
            <v>92105</v>
          </cell>
          <cell r="B4026" t="str">
            <v>Caminhão para equipamento de limpeza a sucção com caminhão trucado de peso bruto total 23000 kg, carga útil máxima 15935 kg, distância entre eixos 4,80 m, potência 230 cv, inclusive limpadora a sucção, tanque 12000 l - materiais na operação. af_11/2015</v>
          </cell>
          <cell r="C4026" t="str">
            <v>h</v>
          </cell>
          <cell r="D4026">
            <v>83.02</v>
          </cell>
        </row>
        <row r="4027">
          <cell r="A4027" t="str">
            <v>92106</v>
          </cell>
          <cell r="B4027" t="str">
            <v>Caminhão para equipamento de limpeza a sucção, com caminhão trucado de peso bruto total 23000 kg, carga útil máxima 15935 kg, distância entre eixos 4,80 m, potência 230 cv, inclusive limpadora a sucção, tanque 12000 l - chp diurno. af_11/2015</v>
          </cell>
          <cell r="C4027" t="str">
            <v>chp</v>
          </cell>
          <cell r="D4027">
            <v>143.61000000000001</v>
          </cell>
        </row>
        <row r="4028">
          <cell r="A4028" t="str">
            <v>92107</v>
          </cell>
          <cell r="B4028" t="str">
            <v>Caminhão para equipamento de limpeza a sucção com caminhão trucado de peso bruto total 23000 kg, carga útil máxima 15935 kg, distância entre eixos 4,80 m, potência 230 cv, inclusive limpadora a sucção, tanque 12000 l - chi diurno. af_11/2015</v>
          </cell>
          <cell r="C4028" t="str">
            <v>chi</v>
          </cell>
          <cell r="D4028">
            <v>40.21</v>
          </cell>
        </row>
        <row r="4029">
          <cell r="A4029" t="str">
            <v>92108</v>
          </cell>
          <cell r="B4029" t="str">
            <v>Peneira rotativa com motor elétrico trifásico de 2 cv, cilindro de 1 m x 0,60 m, com furos de 3,17 mm - depreciação. af_11/2015</v>
          </cell>
          <cell r="C4029" t="str">
            <v>h</v>
          </cell>
          <cell r="D4029">
            <v>0.77</v>
          </cell>
        </row>
        <row r="4030">
          <cell r="A4030" t="str">
            <v>92109</v>
          </cell>
          <cell r="B4030" t="str">
            <v>Peneira rotativa com motor elétrico trifásico de 2 cv, cilindro de 1 m x 0,60 m, com furos de 3,17 mm - juros. af_11/2015</v>
          </cell>
          <cell r="C4030" t="str">
            <v>h</v>
          </cell>
          <cell r="D4030">
            <v>0.24</v>
          </cell>
        </row>
        <row r="4031">
          <cell r="A4031" t="str">
            <v>92110</v>
          </cell>
          <cell r="B4031" t="str">
            <v>Peneira rotativa com motor elétrico trifásico de 2 cv, cilindro de 1 m x 0,60 m, com furos de 3,17 mm - manutenção. af_11/2015</v>
          </cell>
          <cell r="C4031" t="str">
            <v>h</v>
          </cell>
          <cell r="D4031">
            <v>0.81</v>
          </cell>
        </row>
        <row r="4032">
          <cell r="A4032" t="str">
            <v>92111</v>
          </cell>
          <cell r="B4032" t="str">
            <v>Peneira rotativa com motor elétrico trifásico de 2 cv, cilindro de 1 m x 0,60 m, com furos de 3,17 mm - materiais na operação. af_11/2015</v>
          </cell>
          <cell r="C4032" t="str">
            <v>h</v>
          </cell>
          <cell r="D4032">
            <v>0.59</v>
          </cell>
        </row>
        <row r="4033">
          <cell r="A4033" t="str">
            <v>92112</v>
          </cell>
          <cell r="B4033" t="str">
            <v>Peneira rotativa com motor elétrico trifásico de 2 cv, cilindro de 1 m x 0,60 m, com furos de 3,17 mm - chp diurno. af_11/2015</v>
          </cell>
          <cell r="C4033" t="str">
            <v>chp</v>
          </cell>
          <cell r="D4033">
            <v>2.44</v>
          </cell>
        </row>
        <row r="4034">
          <cell r="A4034" t="str">
            <v>92113</v>
          </cell>
          <cell r="B4034" t="str">
            <v>Peneira rotativa com motor elétrico trifásico de 2 cv, cilindro de 1 m x 0,60 m, com furos de 3,17 mm - chi diurno. af_11/2015</v>
          </cell>
          <cell r="C4034" t="str">
            <v>chi</v>
          </cell>
          <cell r="D4034">
            <v>1.02</v>
          </cell>
        </row>
        <row r="4035">
          <cell r="A4035" t="str">
            <v>92114</v>
          </cell>
          <cell r="B4035" t="str">
            <v>Dosador de areia, capacidade de 26 litros - depreciação. af_11/2015</v>
          </cell>
          <cell r="C4035" t="str">
            <v>h</v>
          </cell>
          <cell r="D4035">
            <v>0.79</v>
          </cell>
        </row>
        <row r="4036">
          <cell r="A4036" t="str">
            <v>92115</v>
          </cell>
          <cell r="B4036" t="str">
            <v>Dosador de areia, capacidade de 26 litros - juros. af_11/2015</v>
          </cell>
          <cell r="C4036" t="str">
            <v>h</v>
          </cell>
          <cell r="D4036">
            <v>0.04</v>
          </cell>
        </row>
        <row r="4037">
          <cell r="A4037" t="str">
            <v>92116</v>
          </cell>
          <cell r="B4037" t="str">
            <v>Dosador de areia, capacidade de 26 litros - manutenção. af_11/2015</v>
          </cell>
          <cell r="C4037" t="str">
            <v>h</v>
          </cell>
          <cell r="D4037">
            <v>0.52</v>
          </cell>
        </row>
        <row r="4038">
          <cell r="A4038" t="str">
            <v>91275</v>
          </cell>
          <cell r="B4038" t="str">
            <v>Placa vibratória reversível com motor 4 tempos a gasolina, força centrífuga de 25 kn (2500 kgf), potência 5,5 cv - manutenção. af_08/2015</v>
          </cell>
          <cell r="C4038" t="str">
            <v>h</v>
          </cell>
          <cell r="D4038">
            <v>0.36</v>
          </cell>
        </row>
        <row r="4039">
          <cell r="A4039" t="str">
            <v>91276</v>
          </cell>
          <cell r="B4039" t="str">
            <v>Placa vibratória reversível com motor 4 tempos a gasolina, força centrífuga de 25 kn (2500 kgf), potência 5,5 cv - materiais na operação. af_08/2015</v>
          </cell>
          <cell r="C4039" t="str">
            <v>h</v>
          </cell>
          <cell r="D4039">
            <v>4.3099999999999996</v>
          </cell>
        </row>
        <row r="4040">
          <cell r="A4040" t="str">
            <v>91277</v>
          </cell>
          <cell r="B4040" t="str">
            <v>Placa vibratória reversível com motor 4 tempos a gasolina, força centrífuga de 25 kn (2500 kgf), potência 5,5 cv - chp diurno. af_08/2015</v>
          </cell>
          <cell r="C4040" t="str">
            <v>chp</v>
          </cell>
          <cell r="D4040">
            <v>5.42</v>
          </cell>
        </row>
        <row r="4041">
          <cell r="A4041" t="str">
            <v>91529</v>
          </cell>
          <cell r="B4041" t="str">
            <v>Compactador de solos de percussão (soquete) com motor a gasolina 4 tempos, potência 4 cv - depreciação. af_08/2015</v>
          </cell>
          <cell r="C4041" t="str">
            <v>h</v>
          </cell>
          <cell r="D4041">
            <v>0.9</v>
          </cell>
        </row>
        <row r="4042">
          <cell r="A4042" t="str">
            <v>91533</v>
          </cell>
          <cell r="B4042" t="str">
            <v>Compactador de solos de percussão (soquete) com motor a gasolina 4 tempos de 4 cv - chp diurno. af_08/2015</v>
          </cell>
          <cell r="C4042" t="str">
            <v>chp</v>
          </cell>
          <cell r="D4042">
            <v>5.28</v>
          </cell>
        </row>
        <row r="4043">
          <cell r="A4043" t="str">
            <v>91870</v>
          </cell>
          <cell r="B4043" t="str">
            <v>Eletroduto rígido roscável, pvc, dn 20 mm (1/2"), para circuitos terminais, instalado em parede - fornecimento e instalação. af_12/2015</v>
          </cell>
          <cell r="C4043" t="str">
            <v>m</v>
          </cell>
          <cell r="D4043">
            <v>5.82</v>
          </cell>
        </row>
        <row r="4044">
          <cell r="A4044" t="str">
            <v>91871</v>
          </cell>
          <cell r="B4044" t="str">
            <v>Eletroduto rígido roscável, pvc, dn 25 mm (3/4"), para circuitos terminais, instalado em parede - fornecimento e instalação. af_12/2015</v>
          </cell>
          <cell r="C4044" t="str">
            <v>m</v>
          </cell>
          <cell r="D4044">
            <v>6.96</v>
          </cell>
        </row>
        <row r="4045">
          <cell r="A4045" t="str">
            <v>91872</v>
          </cell>
          <cell r="B4045" t="str">
            <v>Eletroduto rígido roscável, pvc, dn 32 mm (1"), para circuitos terminais, instalado em parede - fornecimento e instalação. af_12/2015</v>
          </cell>
          <cell r="C4045" t="str">
            <v>m</v>
          </cell>
          <cell r="D4045">
            <v>8.8699999999999992</v>
          </cell>
        </row>
        <row r="4046">
          <cell r="A4046" t="str">
            <v>91873</v>
          </cell>
          <cell r="B4046" t="str">
            <v>Eletroduto rígido roscável, pvc, dn 40 mm (1 1/4"), para circuitos terminais, instalado em parede - fornecimento e instalação. af_12/2015</v>
          </cell>
          <cell r="C4046" t="str">
            <v>m</v>
          </cell>
          <cell r="D4046">
            <v>11.39</v>
          </cell>
        </row>
        <row r="4047">
          <cell r="A4047" t="str">
            <v>91874</v>
          </cell>
          <cell r="B4047" t="str">
            <v>Luva para eletroduto, pvc, roscável, dn 20 mm (1/2"), para circuitos terminais, instalada em forro - fornecimento e instalação. af_12/2015</v>
          </cell>
          <cell r="C4047" t="str">
            <v>un</v>
          </cell>
          <cell r="D4047">
            <v>3.19</v>
          </cell>
        </row>
        <row r="4048">
          <cell r="A4048" t="str">
            <v>91875</v>
          </cell>
          <cell r="B4048" t="str">
            <v>Luva para eletroduto, pvc, roscável, dn 25 mm (3/4"), para circuitos terminais, instalada em forro - fornecimento e instalação. af_12/2015</v>
          </cell>
          <cell r="C4048" t="str">
            <v>un</v>
          </cell>
          <cell r="D4048">
            <v>4.32</v>
          </cell>
        </row>
        <row r="4049">
          <cell r="A4049" t="str">
            <v>91876</v>
          </cell>
          <cell r="B4049" t="str">
            <v>Luva para eletroduto, pvc, roscável, dn 32 mm (1"), para circuitos terminais, instalada em forro - fornecimento e instalação. af_12/2015</v>
          </cell>
          <cell r="C4049" t="str">
            <v>un</v>
          </cell>
          <cell r="D4049">
            <v>5.57</v>
          </cell>
        </row>
        <row r="4050">
          <cell r="A4050" t="str">
            <v>91877</v>
          </cell>
          <cell r="B4050" t="str">
            <v>Luva para eletroduto, pvc, roscável, dn 40 mm (1 1/4"), para circuitos terminais, instalada em forro - fornecimento e instalação. af_12/2015</v>
          </cell>
          <cell r="C4050" t="str">
            <v>un</v>
          </cell>
          <cell r="D4050">
            <v>7.86</v>
          </cell>
        </row>
        <row r="4051">
          <cell r="A4051" t="str">
            <v>91878</v>
          </cell>
          <cell r="B4051" t="str">
            <v>Luva para eletroduto, pvc, roscável, dn 20 mm (1/2"), para circuitos terminais, instalada em laje - fornecimento e instalação. af_12/2015</v>
          </cell>
          <cell r="C4051" t="str">
            <v>un</v>
          </cell>
          <cell r="D4051">
            <v>3.95</v>
          </cell>
        </row>
        <row r="4052">
          <cell r="A4052" t="str">
            <v>91879</v>
          </cell>
          <cell r="B4052" t="str">
            <v>Luva para eletroduto, pvc, roscável, dn 25 mm (3/4"), para circuitos terminais, instalada em laje - fornecimento e instalação. af_12/2015</v>
          </cell>
          <cell r="C4052" t="str">
            <v>un</v>
          </cell>
          <cell r="D4052">
            <v>5.0599999999999996</v>
          </cell>
        </row>
        <row r="4053">
          <cell r="A4053" t="str">
            <v>91880</v>
          </cell>
          <cell r="B4053" t="str">
            <v>Luva para eletroduto, pvc, roscável, dn 32 mm (1"), para circuitos terminais, instalada em laje - fornecimento e instalação. af_12/2015</v>
          </cell>
          <cell r="C4053" t="str">
            <v>un</v>
          </cell>
          <cell r="D4053">
            <v>6.33</v>
          </cell>
        </row>
        <row r="4054">
          <cell r="A4054" t="str">
            <v>91881</v>
          </cell>
          <cell r="B4054" t="str">
            <v>Luva para eletroduto, pvc, roscável, dn 40 mm (1 1/4"), para circuitos terminais, instalada em laje - fornecimento e instalação. af_12/2015</v>
          </cell>
          <cell r="C4054" t="str">
            <v>un</v>
          </cell>
          <cell r="D4054">
            <v>8.6199999999999992</v>
          </cell>
        </row>
        <row r="4055">
          <cell r="A4055" t="str">
            <v>91882</v>
          </cell>
          <cell r="B4055" t="str">
            <v>Luva para eletroduto, pvc, roscável, dn 20 mm (1/2"), para circuitos terminais, instalada em parede - fornecimento e instalação. af_12/2015</v>
          </cell>
          <cell r="C4055" t="str">
            <v>un</v>
          </cell>
          <cell r="D4055">
            <v>4.76</v>
          </cell>
        </row>
        <row r="4056">
          <cell r="A4056" t="str">
            <v>91884</v>
          </cell>
          <cell r="B4056" t="str">
            <v>Luva para eletroduto, pvc, roscável, dn 25 mm (3/4"), para circuitos terminais, instalada em parede - fornecimento e instalação. af_12/2015</v>
          </cell>
          <cell r="C4056" t="str">
            <v>un</v>
          </cell>
          <cell r="D4056">
            <v>5.69</v>
          </cell>
        </row>
        <row r="4057">
          <cell r="A4057" t="str">
            <v>91885</v>
          </cell>
          <cell r="B4057" t="str">
            <v>Luva para eletroduto, pvc, roscável, dn 32 mm (1"), para circuitos terminais, instalada em parede - fornecimento e instalação. af_12/2015</v>
          </cell>
          <cell r="C4057" t="str">
            <v>un</v>
          </cell>
          <cell r="D4057">
            <v>6.7</v>
          </cell>
        </row>
        <row r="4058">
          <cell r="A4058" t="str">
            <v>91886</v>
          </cell>
          <cell r="B4058" t="str">
            <v>Luva para eletroduto, pvc, roscável, dn 40 mm (1 1/4"), para circuitos terminais, instalada em parede - fornecimento e instalação. af_12/2015</v>
          </cell>
          <cell r="C4058" t="str">
            <v>un</v>
          </cell>
          <cell r="D4058">
            <v>8.6999999999999993</v>
          </cell>
        </row>
        <row r="4059">
          <cell r="A4059" t="str">
            <v>91887</v>
          </cell>
          <cell r="B4059" t="str">
            <v>Curva 90 graus para eletroduto, pvc, roscável, dn 20 mm (1/2"), para circuitos terminais, instalada em forro - fornecimento e instalação. af_12/2015</v>
          </cell>
          <cell r="C4059" t="str">
            <v>un</v>
          </cell>
          <cell r="D4059">
            <v>4.8</v>
          </cell>
        </row>
        <row r="4060">
          <cell r="A4060" t="str">
            <v>91888</v>
          </cell>
          <cell r="B4060" t="str">
            <v>Curva 135 graus para eletroduto, pvc, roscável, dn 20 mm (1/2"), para circuitos terminais, instalada em forro - fornecimento e instalação. af_12/2015</v>
          </cell>
          <cell r="C4060" t="str">
            <v>un</v>
          </cell>
          <cell r="D4060">
            <v>7.18</v>
          </cell>
        </row>
        <row r="4061">
          <cell r="A4061" t="str">
            <v>91890</v>
          </cell>
          <cell r="B4061" t="str">
            <v>Curva 90 graus para eletroduto, pvc, roscável, dn 25 mm (3/4"), para circuitos terminais, instalada em forro - fornecimento e instalação. af_12/2015</v>
          </cell>
          <cell r="C4061" t="str">
            <v>un</v>
          </cell>
          <cell r="D4061">
            <v>6.83</v>
          </cell>
        </row>
        <row r="4062">
          <cell r="A4062" t="str">
            <v>91892</v>
          </cell>
          <cell r="B4062" t="str">
            <v>Curva 180 graus para eletroduto, pvc, roscável, dn 25 mm (3/4"), para circuitos terminais, instalada em forro - fornecimento e instalação. af_12/2015</v>
          </cell>
          <cell r="C4062" t="str">
            <v>un</v>
          </cell>
          <cell r="D4062">
            <v>7.89</v>
          </cell>
        </row>
        <row r="4063">
          <cell r="A4063" t="str">
            <v>91893</v>
          </cell>
          <cell r="B4063" t="str">
            <v>Curva 90 graus para eletroduto, pvc, roscável, dn 32 mm (1"), para circuitos terminais, instalada em forro - fornecimento e instalação. af_12/2015</v>
          </cell>
          <cell r="C4063" t="str">
            <v>un</v>
          </cell>
          <cell r="D4063">
            <v>9.5299999999999994</v>
          </cell>
        </row>
        <row r="4064">
          <cell r="A4064" t="str">
            <v>91894</v>
          </cell>
          <cell r="B4064" t="str">
            <v>Curva 135 graus para eletroduto, pvc, roscável, dn 32 mm (1"), para circuitos terminais, instalada em forro - fornecimento e instalação. af_12/2015</v>
          </cell>
          <cell r="C4064" t="str">
            <v>un</v>
          </cell>
          <cell r="D4064">
            <v>10.24</v>
          </cell>
        </row>
        <row r="4065">
          <cell r="A4065" t="str">
            <v>91896</v>
          </cell>
          <cell r="B4065" t="str">
            <v>Curva 90 graus para eletroduto, pvc, roscável, dn 40 mm (1 1/4"), para circuitos terminais, instalada em forro - fornecimento e instalação. af_12/2015</v>
          </cell>
          <cell r="C4065" t="str">
            <v>un</v>
          </cell>
          <cell r="D4065">
            <v>12.5</v>
          </cell>
        </row>
        <row r="4066">
          <cell r="A4066" t="str">
            <v>91897</v>
          </cell>
          <cell r="B4066" t="str">
            <v>Curva 135 graus para eletroduto, pvc, roscável, dn 40 mm (1 1/4"), para circuitos terminais, instalada em forro - fornecimento e instalação. af_12/2015</v>
          </cell>
          <cell r="C4066" t="str">
            <v>un</v>
          </cell>
          <cell r="D4066">
            <v>16.3</v>
          </cell>
        </row>
        <row r="4067">
          <cell r="A4067" t="str">
            <v>91899</v>
          </cell>
          <cell r="B4067" t="str">
            <v>Curva 90 graus para eletroduto, pvc, roscável, dn 20 mm (1/2"), para circuitos terminais, instalada em laje - fornecimento e instalação. af_12/2015</v>
          </cell>
          <cell r="C4067" t="str">
            <v>un</v>
          </cell>
          <cell r="D4067">
            <v>5.9</v>
          </cell>
        </row>
        <row r="4068">
          <cell r="A4068" t="str">
            <v>91900</v>
          </cell>
          <cell r="B4068" t="str">
            <v>Curva 135 graus para eletroduto, pvc, roscável, dn 20 mm (1/2"), para circuitos terminais, instalada em laje - fornecimento e instalação. af_12/2015</v>
          </cell>
          <cell r="C4068" t="str">
            <v>un</v>
          </cell>
          <cell r="D4068">
            <v>8.2799999999999994</v>
          </cell>
        </row>
        <row r="4069">
          <cell r="A4069" t="str">
            <v>91902</v>
          </cell>
          <cell r="B4069" t="str">
            <v>Curva 90 graus para eletroduto, pvc, roscável, dn 25 mm (3/4"), para circuitos terminais, instalada em laje - fornecimento e instalação. af_12/2015</v>
          </cell>
          <cell r="C4069" t="str">
            <v>un</v>
          </cell>
          <cell r="D4069">
            <v>7.93</v>
          </cell>
        </row>
        <row r="4070">
          <cell r="A4070" t="str">
            <v>91904</v>
          </cell>
          <cell r="B4070" t="str">
            <v>Curva 180 graus para eletroduto, pvc, roscável, dn 25 mm (3/4"), para circuitos terminais, instalada em laje - fornecimento e instalação. af_12/2015</v>
          </cell>
          <cell r="C4070" t="str">
            <v>un</v>
          </cell>
          <cell r="D4070">
            <v>9</v>
          </cell>
        </row>
        <row r="4071">
          <cell r="A4071" t="str">
            <v>91905</v>
          </cell>
          <cell r="B4071" t="str">
            <v>Curva 90 graus para eletroduto, pvc, roscável, dn 32 mm (1"), para circuitos terminais, instalada em laje - fornecimento e instalação. af_12/2015</v>
          </cell>
          <cell r="C4071" t="str">
            <v>un</v>
          </cell>
          <cell r="D4071">
            <v>10.64</v>
          </cell>
        </row>
        <row r="4072">
          <cell r="A4072" t="str">
            <v>91906</v>
          </cell>
          <cell r="B4072" t="str">
            <v>Curva 135 graus para eletroduto, pvc, roscável, dn 32 mm (1"), para circuitos terminais, instalada em laje - fornecimento e instalação. af_12/2015</v>
          </cell>
          <cell r="C4072" t="str">
            <v>un</v>
          </cell>
          <cell r="D4072">
            <v>11.35</v>
          </cell>
        </row>
        <row r="4073">
          <cell r="A4073" t="str">
            <v>91908</v>
          </cell>
          <cell r="B4073" t="str">
            <v>Curva 90 graus para eletroduto, pvc, roscável, dn 40 mm (1 1/4"), para circuitos terminais, instalada em laje - fornecimento e instalação. af_12/2015</v>
          </cell>
          <cell r="C4073" t="str">
            <v>un</v>
          </cell>
          <cell r="D4073">
            <v>13.63</v>
          </cell>
        </row>
        <row r="4074">
          <cell r="A4074" t="str">
            <v>91909</v>
          </cell>
          <cell r="B4074" t="str">
            <v>Curva 135 graus para eletroduto, pvc, roscável, dn 40 mm (1 1/4"), para circuitos terminais, instalada em laje - fornecimento e instalação. af_12/2015</v>
          </cell>
          <cell r="C4074" t="str">
            <v>un</v>
          </cell>
          <cell r="D4074">
            <v>17.43</v>
          </cell>
        </row>
        <row r="4075">
          <cell r="A4075" t="str">
            <v>91911</v>
          </cell>
          <cell r="B4075" t="str">
            <v>Curva 90 graus para eletroduto, pvc, roscável, dn 20 mm (1/2"), para circuitos terminais, instalada em parede - fornecimento e instalação. af_12/2015</v>
          </cell>
          <cell r="C4075" t="str">
            <v>un</v>
          </cell>
          <cell r="D4075">
            <v>7.16</v>
          </cell>
        </row>
        <row r="4076">
          <cell r="A4076" t="str">
            <v>91912</v>
          </cell>
          <cell r="B4076" t="str">
            <v>Curva 135 graus para eletroduto, pvc, roscável, dn 20 mm (1/2"), para circuitos terminais, instalada em parede - fornecimento e instalação. af_12/2015</v>
          </cell>
          <cell r="C4076" t="str">
            <v>un</v>
          </cell>
          <cell r="D4076">
            <v>9.5399999999999991</v>
          </cell>
        </row>
        <row r="4077">
          <cell r="A4077" t="str">
            <v>91914</v>
          </cell>
          <cell r="B4077" t="str">
            <v>Curva 90 graus para eletroduto, pvc, roscável, dn 25 mm (3/4"), para circuitos terminais, instalada em parede - fornecimento e instalação. af_12/2015</v>
          </cell>
          <cell r="C4077" t="str">
            <v>un</v>
          </cell>
          <cell r="D4077">
            <v>8.9</v>
          </cell>
        </row>
        <row r="4078">
          <cell r="A4078" t="str">
            <v>91916</v>
          </cell>
          <cell r="B4078" t="str">
            <v>Curva 180 graus para eletroduto, pvc, roscável, dn 25 mm (3/4"), para circuitos terminais, instalada em parede - fornecimento e instalação. af_12/2015</v>
          </cell>
          <cell r="C4078" t="str">
            <v>un</v>
          </cell>
          <cell r="D4078">
            <v>9.9700000000000006</v>
          </cell>
        </row>
        <row r="4079">
          <cell r="A4079" t="str">
            <v>91917</v>
          </cell>
          <cell r="B4079" t="str">
            <v>Curva 90 graus para eletroduto, pvc, roscável, dn 32 mm (1"), para circuitos terminais, instalada em parede - fornecimento e instalação. af_12/2015</v>
          </cell>
          <cell r="C4079" t="str">
            <v>un</v>
          </cell>
          <cell r="D4079">
            <v>11.21</v>
          </cell>
        </row>
        <row r="4080">
          <cell r="A4080" t="str">
            <v>91918</v>
          </cell>
          <cell r="B4080" t="str">
            <v>Curva 135 graus para eletroduto, pvc, roscável, dn 32 mm (1"), para circuitos terminais, instalada em parede - fornecimento e instalação. af_12/2015</v>
          </cell>
          <cell r="C4080" t="str">
            <v>un</v>
          </cell>
          <cell r="D4080">
            <v>11.92</v>
          </cell>
        </row>
        <row r="4081">
          <cell r="A4081" t="str">
            <v>91920</v>
          </cell>
          <cell r="B4081" t="str">
            <v>Curva 90 graus para eletroduto, pvc, roscável, dn 40 mm (1 1/4"), para circuitos terminais, instalada em parede - fornecimento e instalação. af_12/2015</v>
          </cell>
          <cell r="C4081" t="str">
            <v>un</v>
          </cell>
          <cell r="D4081">
            <v>13.76</v>
          </cell>
        </row>
        <row r="4082">
          <cell r="A4082" t="str">
            <v>91921</v>
          </cell>
          <cell r="B4082" t="str">
            <v>Curva 135 graus para eletroduto, pvc, roscável, dn 40 mm (1 1/4"), para circuitos terminais, instalada em parede - fornecimento e instalação. af_12/2015</v>
          </cell>
          <cell r="C4082" t="str">
            <v>un</v>
          </cell>
          <cell r="D4082">
            <v>17.559999999999999</v>
          </cell>
        </row>
        <row r="4083">
          <cell r="A4083" t="str">
            <v>91924</v>
          </cell>
          <cell r="B4083" t="str">
            <v>Cabo de cobre flexível isolado, 1,5 mm², anti-chama 450/750 v, para circuitos terminais - fornecimento e instalação. af_12/2015</v>
          </cell>
          <cell r="C4083" t="str">
            <v>m</v>
          </cell>
          <cell r="D4083">
            <v>1.52</v>
          </cell>
        </row>
        <row r="4084">
          <cell r="A4084" t="str">
            <v>92118</v>
          </cell>
          <cell r="B4084" t="str">
            <v>Dosador de areia, capacidade de 26 litros - chp diurno. af_11/2015</v>
          </cell>
          <cell r="C4084" t="str">
            <v>chp</v>
          </cell>
          <cell r="D4084">
            <v>1.36</v>
          </cell>
        </row>
        <row r="4085">
          <cell r="A4085" t="str">
            <v>92119</v>
          </cell>
          <cell r="B4085" t="str">
            <v>Dosador de areia, capacidade de 26 litros - chi diurno. af_11/2015</v>
          </cell>
          <cell r="C4085" t="str">
            <v>chi</v>
          </cell>
          <cell r="D4085">
            <v>0.84</v>
          </cell>
        </row>
        <row r="4086">
          <cell r="A4086" t="str">
            <v>92133</v>
          </cell>
          <cell r="B4086" t="str">
            <v>Caminhonete com motor a diesel, potência 180 cv, cabine dupla, 4x4 - depreciação. af_11/2015</v>
          </cell>
          <cell r="C4086" t="str">
            <v>h</v>
          </cell>
          <cell r="D4086">
            <v>6.72</v>
          </cell>
        </row>
        <row r="4087">
          <cell r="A4087" t="str">
            <v>92134</v>
          </cell>
          <cell r="B4087" t="str">
            <v>Caminhonete com motor a diesel, potência 180 cv, cabine dupla, 4x4 - juros. af_11/2015</v>
          </cell>
          <cell r="C4087" t="str">
            <v>h</v>
          </cell>
          <cell r="D4087">
            <v>1.61</v>
          </cell>
        </row>
        <row r="4088">
          <cell r="A4088" t="str">
            <v>92135</v>
          </cell>
          <cell r="B4088" t="str">
            <v>Caminhonete com motor a diesel, potência 180 cv, cabine dupla, 4x4 - impostos e seguros. af_11/2015</v>
          </cell>
          <cell r="C4088" t="str">
            <v>h</v>
          </cell>
          <cell r="D4088">
            <v>0.33</v>
          </cell>
        </row>
        <row r="4089">
          <cell r="A4089" t="str">
            <v>92136</v>
          </cell>
          <cell r="B4089" t="str">
            <v>Caminhonete com motor a diesel, potência 180 cv, cabine dupla, 4x4 - manutenção. af_11/2015</v>
          </cell>
          <cell r="C4089" t="str">
            <v>h</v>
          </cell>
          <cell r="D4089">
            <v>8.9600000000000009</v>
          </cell>
        </row>
        <row r="4090">
          <cell r="A4090" t="str">
            <v>92137</v>
          </cell>
          <cell r="B4090" t="str">
            <v>Caminhonete com motor a diesel, potência 180 cv, cabine dupla, 4x4 - materiais na operação. af_11/2015</v>
          </cell>
          <cell r="C4090" t="str">
            <v>h</v>
          </cell>
          <cell r="D4090">
            <v>64.97</v>
          </cell>
        </row>
        <row r="4091">
          <cell r="A4091" t="str">
            <v>92138</v>
          </cell>
          <cell r="B4091" t="str">
            <v>Caminhonete com motor a diesel, potência 180 cv, cabine dupla, 4x4 - chp diurno. af_11/2015</v>
          </cell>
          <cell r="C4091" t="str">
            <v>chp</v>
          </cell>
          <cell r="D4091">
            <v>98.71</v>
          </cell>
        </row>
        <row r="4092">
          <cell r="A4092" t="str">
            <v>92139</v>
          </cell>
          <cell r="B4092" t="str">
            <v>Caminhonete com motor a diesel, potência 180 cv, cabine dupla, 4x4 - chi diurno. af_11/2015</v>
          </cell>
          <cell r="C4092" t="str">
            <v>chi</v>
          </cell>
          <cell r="D4092">
            <v>24.77</v>
          </cell>
        </row>
        <row r="4093">
          <cell r="A4093" t="str">
            <v>92140</v>
          </cell>
          <cell r="B4093" t="str">
            <v>Caminhonete cabine simples com motor 1.6 flex, câmbio manual, potência 101/104 cv, 2 portas - depreciação. af_11/2015</v>
          </cell>
          <cell r="C4093" t="str">
            <v>h</v>
          </cell>
          <cell r="D4093">
            <v>2.57</v>
          </cell>
        </row>
        <row r="4094">
          <cell r="A4094" t="str">
            <v>92141</v>
          </cell>
          <cell r="B4094" t="str">
            <v>Caminhonete cabine simples com motor 1.6 flex, câmbio manual, potência 101/104 cv, 2 portas - juros. af_11/2015</v>
          </cell>
          <cell r="C4094" t="str">
            <v>h</v>
          </cell>
          <cell r="D4094">
            <v>0.61</v>
          </cell>
        </row>
        <row r="4095">
          <cell r="A4095" t="str">
            <v>92142</v>
          </cell>
          <cell r="B4095" t="str">
            <v>Caminhonete cabine simples com motor 1.6 flex, câmbio manual, potência 101/104 cv, 2 portas - impostos e seguros. af_11/2015</v>
          </cell>
          <cell r="C4095" t="str">
            <v>h</v>
          </cell>
          <cell r="D4095">
            <v>0.12</v>
          </cell>
        </row>
        <row r="4096">
          <cell r="A4096" t="str">
            <v>92143</v>
          </cell>
          <cell r="B4096" t="str">
            <v>Caminhonete cabine simples com motor 1.6 flex, câmbio manual, potência 101/104 cv, 2 portas - manutenção. af_11/2015</v>
          </cell>
          <cell r="C4096" t="str">
            <v>h</v>
          </cell>
          <cell r="D4096">
            <v>3.43</v>
          </cell>
        </row>
        <row r="4097">
          <cell r="A4097" t="str">
            <v>92144</v>
          </cell>
          <cell r="B4097" t="str">
            <v>Caminhonete cabine simples com motor 1.6 flex, câmbio manual, potência 101/104 cv, 2 portas - materiais na operação. af_11/2015</v>
          </cell>
          <cell r="C4097" t="str">
            <v>h</v>
          </cell>
          <cell r="D4097">
            <v>53.08</v>
          </cell>
        </row>
        <row r="4098">
          <cell r="A4098" t="str">
            <v>92145</v>
          </cell>
          <cell r="B4098" t="str">
            <v>Caminhonete cabine simples com motor 1.6 flex, câmbio manual, potência 101/104 cv, 2 portas - chp diurno. af_11/2015</v>
          </cell>
          <cell r="C4098" t="str">
            <v>chp</v>
          </cell>
          <cell r="D4098">
            <v>75.94</v>
          </cell>
        </row>
        <row r="4099">
          <cell r="A4099" t="str">
            <v>92146</v>
          </cell>
          <cell r="B4099" t="str">
            <v>Caminhonete cabine simples com motor 1.6 flex, câmbio manual, potência 101/104 cv, 2 portas - chi diurno. af_11/2015</v>
          </cell>
          <cell r="C4099" t="str">
            <v>chi</v>
          </cell>
          <cell r="D4099">
            <v>19.41</v>
          </cell>
        </row>
        <row r="4100">
          <cell r="A4100" t="str">
            <v>92712</v>
          </cell>
          <cell r="B4100" t="str">
            <v>Aparelho para corte e solda oxi-acetileno sobre rodas, inclusive cilindros e maçaricos - depreciação. af_12/2015</v>
          </cell>
          <cell r="C4100" t="str">
            <v>h</v>
          </cell>
          <cell r="D4100">
            <v>0.14000000000000001</v>
          </cell>
        </row>
        <row r="4101">
          <cell r="A4101" t="str">
            <v>92713</v>
          </cell>
          <cell r="B4101" t="str">
            <v>Aparelho para corte e solda oxi-acetileno sobre rodas, inclusive cilindros e maçaricos - juros. af_12/2015</v>
          </cell>
          <cell r="C4101" t="str">
            <v>h</v>
          </cell>
          <cell r="D4101">
            <v>0.03</v>
          </cell>
        </row>
        <row r="4102">
          <cell r="A4102" t="str">
            <v>92714</v>
          </cell>
          <cell r="B4102" t="str">
            <v>Aparelho para corte e solda oxi-acetileno sobre rodas, inclusive cilindros e maçaricos - manutenção. af_12/2015</v>
          </cell>
          <cell r="C4102" t="str">
            <v>h</v>
          </cell>
          <cell r="D4102">
            <v>0.09</v>
          </cell>
        </row>
        <row r="4103">
          <cell r="A4103" t="str">
            <v>92715</v>
          </cell>
          <cell r="B4103" t="str">
            <v>Aparelho para corte e solda oxi-acetileno sobre rodas, inclusive cilindros e maçaricos - materiais na operação. af_12/2015</v>
          </cell>
          <cell r="C4103" t="str">
            <v>h</v>
          </cell>
          <cell r="D4103">
            <v>13.94</v>
          </cell>
        </row>
        <row r="4104">
          <cell r="A4104" t="str">
            <v>92716</v>
          </cell>
          <cell r="B4104" t="str">
            <v>Aparelho para corte e solda oxi-acetileno sobre rodas, inclusive cilindros e maçaricos - chp diurno. af_12/2015</v>
          </cell>
          <cell r="C4104" t="str">
            <v>chp</v>
          </cell>
          <cell r="D4104">
            <v>14.21</v>
          </cell>
        </row>
        <row r="4105">
          <cell r="A4105" t="str">
            <v>92717</v>
          </cell>
          <cell r="B4105" t="str">
            <v>Aparelho para corte e solda oxi-acetileno sobre rodas, inclusive cilindros e maçaricos - chi diurno. af_12/2015</v>
          </cell>
          <cell r="C4105" t="str">
            <v>chi</v>
          </cell>
          <cell r="D4105">
            <v>0.17</v>
          </cell>
        </row>
        <row r="4106">
          <cell r="A4106" t="str">
            <v>92956</v>
          </cell>
          <cell r="B4106" t="str">
            <v>Máquina extrusora de concreto para guias e sarjetas, motor a diesel, potência 14 cv - depreciação. af_12/2015</v>
          </cell>
          <cell r="C4106" t="str">
            <v>h</v>
          </cell>
          <cell r="D4106">
            <v>4.1399999999999997</v>
          </cell>
        </row>
        <row r="4107">
          <cell r="A4107" t="str">
            <v>92957</v>
          </cell>
          <cell r="B4107" t="str">
            <v>Máquina extrusora de concreto para guias e sarjetas, motor a diesel, potência 14 cv - juros. af_12/2015</v>
          </cell>
          <cell r="C4107" t="str">
            <v>h</v>
          </cell>
          <cell r="D4107">
            <v>1.24</v>
          </cell>
        </row>
        <row r="4108">
          <cell r="A4108" t="str">
            <v>92958</v>
          </cell>
          <cell r="B4108" t="str">
            <v>Máquina extrusora de concreto para guias e sarjetas, motor a diesel, potência 14 cv - manutenção. af_12/2015</v>
          </cell>
          <cell r="C4108" t="str">
            <v>h</v>
          </cell>
          <cell r="D4108">
            <v>4.0199999999999996</v>
          </cell>
        </row>
        <row r="4109">
          <cell r="A4109" t="str">
            <v>92959</v>
          </cell>
          <cell r="B4109" t="str">
            <v>Máquina extrusora de concreto para guias e sarjetas, motor a diesel, potência 14 cv - materiais na operação. af_12/2015</v>
          </cell>
          <cell r="C4109" t="str">
            <v>h</v>
          </cell>
          <cell r="D4109">
            <v>6.73</v>
          </cell>
        </row>
        <row r="4110">
          <cell r="A4110" t="str">
            <v>92960</v>
          </cell>
          <cell r="B4110" t="str">
            <v>Máquina extrusora de concreto para guias e sarjetas, motor a diesel, potência 14 cv - chp diurno. af_12/2015</v>
          </cell>
          <cell r="C4110" t="str">
            <v>chp</v>
          </cell>
          <cell r="D4110">
            <v>16.149999999999999</v>
          </cell>
        </row>
        <row r="4111">
          <cell r="A4111" t="str">
            <v>92961</v>
          </cell>
          <cell r="B4111" t="str">
            <v>Máquina extrusora de concreto para guias e sarjetas, motor a diesel, potência 14 cv - chi diurno. af_12/2015</v>
          </cell>
          <cell r="C4111" t="str">
            <v>chi</v>
          </cell>
          <cell r="D4111">
            <v>5.38</v>
          </cell>
        </row>
        <row r="4112">
          <cell r="A4112" t="str">
            <v>92967</v>
          </cell>
          <cell r="B4112" t="str">
            <v>Martelo perfurador pneumático manual, haste 25 x 75 mm, 21 kg - chi diurno. af_12/2015</v>
          </cell>
          <cell r="C4112" t="str">
            <v>chi</v>
          </cell>
          <cell r="D4112">
            <v>10.050000000000001</v>
          </cell>
        </row>
        <row r="4113">
          <cell r="A4113" t="str">
            <v>93220</v>
          </cell>
          <cell r="B4113" t="str">
            <v>Perfuratriz com torre metálica para execução de estaca hélice contínua, profundidade máxima de 32 m, diâmetro máximo de 1000 mm, potência instalada de 350 hp, mesa rotativa com torque máximo de 263 knm - depreciação. af_01/2016</v>
          </cell>
          <cell r="C4113" t="str">
            <v>h</v>
          </cell>
          <cell r="D4113">
            <v>219.62</v>
          </cell>
        </row>
        <row r="4114">
          <cell r="A4114" t="str">
            <v>93221</v>
          </cell>
          <cell r="B4114" t="str">
            <v>Perfuratriz com torre metálica para execução de estaca hélice contínua, profundidade máxima de 32 m, diâmetro máximo de 1000 mm, potência instalada de 350 hp, mesa rotativa com torque máximo de 263 knm - juros. af_01/2016</v>
          </cell>
          <cell r="C4114" t="str">
            <v>h</v>
          </cell>
          <cell r="D4114">
            <v>48.53</v>
          </cell>
        </row>
        <row r="4115">
          <cell r="A4115" t="str">
            <v>93222</v>
          </cell>
          <cell r="B4115" t="str">
            <v>Perfuratriz com torre metálica para execução de estaca hélice contínua, profundidade máxima de 32 m, diâmetro máximo de 1000 mm, potência instalada de 350 hp, mesa rotativa com torque máximo de 263 knm - manutenção. af_01/2016</v>
          </cell>
          <cell r="C4115" t="str">
            <v>h</v>
          </cell>
          <cell r="D4115">
            <v>231.15</v>
          </cell>
        </row>
        <row r="4116">
          <cell r="A4116" t="str">
            <v>93223</v>
          </cell>
          <cell r="B4116" t="str">
            <v>Perfuratriz com torre metálica para execução de estaca hélice contínua, profundidade máxima de 32 m, diâmetro máximo de 1000 mm, potência instalada de 350 hp, mesa rotativa com torque máximo de 263 knm ¿ materiais na operação. af_01/2016</v>
          </cell>
          <cell r="C4116" t="str">
            <v>h</v>
          </cell>
          <cell r="D4116">
            <v>170.75</v>
          </cell>
        </row>
        <row r="4117">
          <cell r="A4117" t="str">
            <v>93224</v>
          </cell>
          <cell r="B4117" t="str">
            <v>Perfuratriz com torre metálica para execução de estaca hélice contínua, profundidade máxima de 32 m, diâmetro máximo de 1000 mm, potência instalada de 350 hp, mesa rotativa com torque máximo de 263 knm - chp diurno. af_01/2016</v>
          </cell>
          <cell r="C4117" t="str">
            <v>chp</v>
          </cell>
          <cell r="D4117">
            <v>687.96</v>
          </cell>
        </row>
        <row r="4118">
          <cell r="A4118" t="str">
            <v>93225</v>
          </cell>
          <cell r="B4118" t="str">
            <v>Perfuratriz com torre metálica para execução de estaca hélice contínua, profundidade máxima de 32 m, diâmetro máximo de 1000 mm, potência instalada de 350 hp, mesa rotativa com torque máximo de 263 knm - chi diurno. af_01/2016</v>
          </cell>
          <cell r="C4118" t="str">
            <v>chi</v>
          </cell>
          <cell r="D4118">
            <v>286.04000000000002</v>
          </cell>
        </row>
        <row r="4119">
          <cell r="A4119" t="str">
            <v>93229</v>
          </cell>
          <cell r="B4119" t="str">
            <v>Betoneira capacidade nominal 400 l, capacidade de mistura 310 l, motor a gasolina potência 5,5 hp, sem carregador - depreciação. af_02/2016</v>
          </cell>
          <cell r="C4119" t="str">
            <v>h</v>
          </cell>
          <cell r="D4119">
            <v>0.26</v>
          </cell>
        </row>
        <row r="4120">
          <cell r="A4120" t="str">
            <v>93230</v>
          </cell>
          <cell r="B4120" t="str">
            <v>Betoneira capacidade nominal 400 l, capacidade de mistura 310 l, motor a gasolina potência 5,5 hp, sem carregador - juros. af_02/2016</v>
          </cell>
          <cell r="C4120" t="str">
            <v>h</v>
          </cell>
          <cell r="D4120">
            <v>0.06</v>
          </cell>
        </row>
        <row r="4121">
          <cell r="A4121" t="str">
            <v>93231</v>
          </cell>
          <cell r="B4121" t="str">
            <v>Betoneira capacidade nominal 400 l, capacidade de mistura 310 l, motor a gasolina potência 5,5 hp, sem carregador - manutenção. af_02/2016</v>
          </cell>
          <cell r="C4121" t="str">
            <v>h</v>
          </cell>
          <cell r="D4121">
            <v>0.22</v>
          </cell>
        </row>
        <row r="4122">
          <cell r="A4122" t="str">
            <v>93232</v>
          </cell>
          <cell r="B4122" t="str">
            <v>Betoneira capacidade nominal 400 l, capacidade de mistura 310 l, motor a gasolina potência 5,5 hp, sem carregador - materiais na operação. af_02/2016</v>
          </cell>
          <cell r="C4122" t="str">
            <v>h</v>
          </cell>
          <cell r="D4122">
            <v>4.3899999999999997</v>
          </cell>
        </row>
        <row r="4123">
          <cell r="A4123" t="str">
            <v>93233</v>
          </cell>
          <cell r="B4123" t="str">
            <v>Betoneira capacidade nominal 400 l, capacidade de mistura 310 l, motor a gasolina potência 5,5 hp, sem carregador - chp diurno. af_02/2016</v>
          </cell>
          <cell r="C4123" t="str">
            <v>chp</v>
          </cell>
          <cell r="D4123">
            <v>4.9400000000000004</v>
          </cell>
        </row>
        <row r="4124">
          <cell r="A4124" t="str">
            <v>93234</v>
          </cell>
          <cell r="B4124" t="str">
            <v>Betoneira capacidade nominal 400 l, capacidade de mistura 310 l, motor a gasolina potência 5,5 hp, sem carregador - chi diurno. af_02/2016</v>
          </cell>
          <cell r="C4124" t="str">
            <v>chi</v>
          </cell>
          <cell r="D4124">
            <v>0.33</v>
          </cell>
        </row>
        <row r="4125">
          <cell r="A4125" t="str">
            <v>93235</v>
          </cell>
          <cell r="B4125" t="str">
            <v>Grupo gerador estacionário, motor diesel potência 170 kva - juros. af_02/2016</v>
          </cell>
          <cell r="C4125" t="str">
            <v>h</v>
          </cell>
          <cell r="D4125">
            <v>0.91</v>
          </cell>
        </row>
        <row r="4126">
          <cell r="A4126" t="str">
            <v>93236</v>
          </cell>
          <cell r="B4126" t="str">
            <v>Rolo compactador de pneus estático, pressão variável, potência 99 hp, peso sem/com lastro 9,45 / 21,0 t, largura de rolagem 2,265 m - juros. af_02/2016</v>
          </cell>
          <cell r="C4126" t="str">
            <v>h</v>
          </cell>
          <cell r="D4126">
            <v>5.27</v>
          </cell>
        </row>
        <row r="4127">
          <cell r="A4127" t="str">
            <v>93238</v>
          </cell>
          <cell r="B4127" t="str">
            <v>Rolo compactador vibratório rebocável, cilindro de aço liso, potência de tração de 65 cv, peso 4,7 t, impacto dinâmico 18,3 t, largura de trabalho 1,67 m - juros. af_02/2016</v>
          </cell>
          <cell r="C4127" t="str">
            <v>h</v>
          </cell>
          <cell r="D4127">
            <v>1.07</v>
          </cell>
        </row>
        <row r="4128">
          <cell r="A4128" t="str">
            <v>93239</v>
          </cell>
          <cell r="B4128" t="str">
            <v>Rolo compactador vibratório pé de carneiro, operado por controle remoto, potência 12,5 kw, peso operacional 1,675 t, largura de trabalho 0,85 m - juros. af_02/2016</v>
          </cell>
          <cell r="C4128" t="str">
            <v>h</v>
          </cell>
          <cell r="D4128">
            <v>4.8600000000000003</v>
          </cell>
        </row>
        <row r="4129">
          <cell r="A4129" t="str">
            <v>91015</v>
          </cell>
          <cell r="B4129" t="str">
            <v>Kit de porta de madeira para verniz, semi-oca (leve ou média), padrão médio, 80x210cm, espessura de 3,5cm, itens inclusos: dobradiças, montagem e instalação do batente, sem fechadura - fornecimento e instalação . af_08/2015</v>
          </cell>
          <cell r="C4129" t="str">
            <v>un</v>
          </cell>
          <cell r="D4129">
            <v>440.12</v>
          </cell>
        </row>
        <row r="4130">
          <cell r="A4130" t="str">
            <v>90802</v>
          </cell>
          <cell r="B4130" t="str">
            <v>Aduela / marco / batente para porta de 80x210cm, padrão médio   fornecimento e montagem. af_08/2015</v>
          </cell>
          <cell r="C4130" t="str">
            <v>un</v>
          </cell>
          <cell r="D4130">
            <v>164.64</v>
          </cell>
        </row>
        <row r="4131">
          <cell r="A4131" t="str">
            <v>92216</v>
          </cell>
          <cell r="B4131" t="str">
            <v>Tubo de concreto para redes coletoras de águas pluviais, diâmetro de 1000 mm, junta rígida, instalado em local com baixo nível de interferências - fornecimento e assentamento. af_12/2015</v>
          </cell>
          <cell r="C4131" t="str">
            <v>m</v>
          </cell>
          <cell r="D4131">
            <v>330.82</v>
          </cell>
        </row>
        <row r="4132">
          <cell r="A4132" t="str">
            <v>92757</v>
          </cell>
          <cell r="B4132" t="str">
            <v>Proteção superficial de canal em gabião tipo colchão, altura de 30 centímetros, enchimento com pedra de mão tipo rachão - fornecimento e execução. af_12/2015</v>
          </cell>
          <cell r="C4132" t="str">
            <v>m²</v>
          </cell>
          <cell r="D4132">
            <v>182.17</v>
          </cell>
        </row>
        <row r="4133">
          <cell r="A4133" t="str">
            <v>91927</v>
          </cell>
          <cell r="B4133" t="str">
            <v>Cabo de cobre flexível isolado, 2,5 mm², anti-chama 0,6/1,0 kv, para circuitos terminais - fornecimento e instalação. af_12/2015</v>
          </cell>
          <cell r="C4133" t="str">
            <v>m</v>
          </cell>
          <cell r="D4133">
            <v>2.38</v>
          </cell>
        </row>
        <row r="4134">
          <cell r="A4134" t="str">
            <v>91929</v>
          </cell>
          <cell r="B4134" t="str">
            <v>Cabo de cobre flexível isolado, 4 mm², anti-chama 0,6/1,0 kv, para circuitos terminais - fornecimento e instalação. af_12/2015</v>
          </cell>
          <cell r="C4134" t="str">
            <v>m</v>
          </cell>
          <cell r="D4134">
            <v>3.69</v>
          </cell>
        </row>
        <row r="4135">
          <cell r="A4135" t="str">
            <v>91930</v>
          </cell>
          <cell r="B4135" t="str">
            <v>Cabo de cobre flexível isolado, 6 mm², anti-chama 450/750 v, para circuitos terminais - fornecimento e instalação. af_12/2015</v>
          </cell>
          <cell r="C4135" t="str">
            <v>m</v>
          </cell>
          <cell r="D4135">
            <v>4.0599999999999996</v>
          </cell>
        </row>
        <row r="4136">
          <cell r="A4136" t="str">
            <v>91931</v>
          </cell>
          <cell r="B4136" t="str">
            <v>Cabo de cobre flexível isolado, 6 mm², anti-chama 0,6/1,0 kv, para circuitos terminais - fornecimento e instalação. af_12/2015</v>
          </cell>
          <cell r="C4136" t="str">
            <v>m</v>
          </cell>
          <cell r="D4136">
            <v>4.6500000000000004</v>
          </cell>
        </row>
        <row r="4137">
          <cell r="A4137" t="str">
            <v>91932</v>
          </cell>
          <cell r="B4137" t="str">
            <v>Cabo de cobre flexível isolado, 10 mm², anti-chama 450/750 v, para circuitos terminais - fornecimento e instalação. af_12/2015</v>
          </cell>
          <cell r="C4137" t="str">
            <v>m</v>
          </cell>
          <cell r="D4137">
            <v>6.53</v>
          </cell>
        </row>
        <row r="4138">
          <cell r="A4138" t="str">
            <v>91933</v>
          </cell>
          <cell r="B4138" t="str">
            <v>Cabo de cobre flexível isolado, 10 mm², anti-chama 0,6/1,0 kv, para circuitos terminais - fornecimento e instalação. af_12/2015</v>
          </cell>
          <cell r="C4138" t="str">
            <v>m</v>
          </cell>
          <cell r="D4138">
            <v>7.06</v>
          </cell>
        </row>
        <row r="4139">
          <cell r="A4139" t="str">
            <v>91934</v>
          </cell>
          <cell r="B4139" t="str">
            <v>Cabo de cobre flexível isolado, 16 mm², anti-chama 450/750 v, para circuitos terminais - fornecimento e instalação. af_12/2015</v>
          </cell>
          <cell r="C4139" t="str">
            <v>m</v>
          </cell>
          <cell r="D4139">
            <v>12.38</v>
          </cell>
        </row>
        <row r="4140">
          <cell r="A4140" t="str">
            <v>91935</v>
          </cell>
          <cell r="B4140" t="str">
            <v>Cabo de cobre flexível isolado, 16 mm², anti-chama 0,6/1,0 kv, para circuitos terminais - fornecimento e instalação. af_12/2015</v>
          </cell>
          <cell r="C4140" t="str">
            <v>m</v>
          </cell>
          <cell r="D4140">
            <v>10.57</v>
          </cell>
        </row>
        <row r="4141">
          <cell r="A4141" t="str">
            <v>91937</v>
          </cell>
          <cell r="B4141" t="str">
            <v>Caixa octogonal 3" x 3", pvc, instalada em laje - fornecimento e instalação. af_12/2015</v>
          </cell>
          <cell r="C4141" t="str">
            <v>un</v>
          </cell>
          <cell r="D4141">
            <v>9.1199999999999992</v>
          </cell>
        </row>
        <row r="4142">
          <cell r="A4142" t="str">
            <v>91939</v>
          </cell>
          <cell r="B4142" t="str">
            <v>Caixa retangular 4" x 2" alta (2,00 m do piso), pvc, instalada em parede - fornecimento e instalação. af_12/2015</v>
          </cell>
          <cell r="C4142" t="str">
            <v>un</v>
          </cell>
          <cell r="D4142">
            <v>15.93</v>
          </cell>
        </row>
        <row r="4143">
          <cell r="A4143" t="str">
            <v>91940</v>
          </cell>
          <cell r="B4143" t="str">
            <v>Caixa retangular 4" x 2" média (1,30 m do piso), pvc, instalada em parede - fornecimento e instalação. af_12/2015</v>
          </cell>
          <cell r="C4143" t="str">
            <v>un</v>
          </cell>
          <cell r="D4143">
            <v>8.7899999999999991</v>
          </cell>
        </row>
        <row r="4144">
          <cell r="A4144" t="str">
            <v>91942</v>
          </cell>
          <cell r="B4144" t="str">
            <v>Caixa retangular 4" x 4" alta (2,00 m do piso), pvc, instalada em parede - fornecimento e instalação. af_12/2015</v>
          </cell>
          <cell r="C4144" t="str">
            <v>un</v>
          </cell>
          <cell r="D4144">
            <v>19.22</v>
          </cell>
        </row>
        <row r="4145">
          <cell r="A4145" t="str">
            <v>91944</v>
          </cell>
          <cell r="B4145" t="str">
            <v>Caixa retangular 4" x 4" baixa (0,30 m do piso), pvc, instalada em parede - fornecimento e instalação. af_12/2015</v>
          </cell>
          <cell r="C4145" t="str">
            <v>un</v>
          </cell>
          <cell r="D4145">
            <v>7.94</v>
          </cell>
        </row>
        <row r="4146">
          <cell r="A4146" t="str">
            <v>91945</v>
          </cell>
          <cell r="B4146" t="str">
            <v>Suporte parafusado com placa de encaixe 4" x 2" alto (2,00 m do piso) para ponto elétrico - fornecimento e instalação. af_12/2015</v>
          </cell>
          <cell r="C4146" t="str">
            <v>un</v>
          </cell>
          <cell r="D4146">
            <v>7.44</v>
          </cell>
        </row>
        <row r="4147">
          <cell r="A4147" t="str">
            <v>91947</v>
          </cell>
          <cell r="B4147" t="str">
            <v>Suporte parafusado com placa de encaixe 4" x 2" baixo (0,30 m do piso) para ponto elétrico - fornecimento e instalação. af_12/2015</v>
          </cell>
          <cell r="C4147" t="str">
            <v>un</v>
          </cell>
          <cell r="D4147">
            <v>6.11</v>
          </cell>
        </row>
        <row r="4148">
          <cell r="A4148" t="str">
            <v>91949</v>
          </cell>
          <cell r="B4148" t="str">
            <v>Suporte parafusado com placa de encaixe 4" x 4" alto (2,00 m do piso) para ponto elétrico - fornecimento e instalação. af_12/2015</v>
          </cell>
          <cell r="C4148" t="str">
            <v>un</v>
          </cell>
          <cell r="D4148">
            <v>14.09</v>
          </cell>
        </row>
        <row r="4149">
          <cell r="A4149" t="str">
            <v>91950</v>
          </cell>
          <cell r="B4149" t="str">
            <v>Suporte parafusado com placa de encaixe 4" x 4" médio (1,30 m do piso) para ponto elétrico - fornecimento e instalação. af_12/2015</v>
          </cell>
          <cell r="C4149" t="str">
            <v>un</v>
          </cell>
          <cell r="D4149">
            <v>13.1</v>
          </cell>
        </row>
        <row r="4150">
          <cell r="A4150" t="str">
            <v>91951</v>
          </cell>
          <cell r="B4150" t="str">
            <v>Suporte parafusado com placa de encaixe 4" x 4" baixo (0,30 m do piso) para ponto elétrico - fornecimento e instalação. af_12/2015</v>
          </cell>
          <cell r="C4150" t="str">
            <v>un</v>
          </cell>
          <cell r="D4150">
            <v>12.5</v>
          </cell>
        </row>
        <row r="4151">
          <cell r="A4151" t="str">
            <v>91953</v>
          </cell>
          <cell r="B4151" t="str">
            <v>Interruptor simples (1 módulo), 10a/250v, incluindo suporte e placa - fornecimento e instalação. af_12/2015</v>
          </cell>
          <cell r="C4151" t="str">
            <v>un</v>
          </cell>
          <cell r="D4151">
            <v>20.46</v>
          </cell>
        </row>
        <row r="4152">
          <cell r="A4152" t="str">
            <v>91954</v>
          </cell>
          <cell r="B4152" t="str">
            <v>Interruptor paralelo (1 módulo), 10a/250v, sem suporte e sem placa - fornecimento e instalação. af_12/2015</v>
          </cell>
          <cell r="C4152" t="str">
            <v>un</v>
          </cell>
          <cell r="D4152">
            <v>19.059999999999999</v>
          </cell>
        </row>
        <row r="4153">
          <cell r="A4153" t="str">
            <v>91955</v>
          </cell>
          <cell r="B4153" t="str">
            <v>Interruptor paralelo (1 módulo), 10a/250v, incluindo suporte e placa - fornecimento e instalação. af_12/2015</v>
          </cell>
          <cell r="C4153" t="str">
            <v>un</v>
          </cell>
          <cell r="D4153">
            <v>25.68</v>
          </cell>
        </row>
        <row r="4154">
          <cell r="A4154" t="str">
            <v>91956</v>
          </cell>
          <cell r="B4154" t="str">
            <v>Interruptor simples (1 módulo) com interruptor paralelo (1 módulo), 10a/250v, sem suporte e sem placa - fornecimento e instalação. af_12/2015</v>
          </cell>
          <cell r="C4154" t="str">
            <v>un</v>
          </cell>
          <cell r="D4154">
            <v>31.3</v>
          </cell>
        </row>
        <row r="4155">
          <cell r="A4155" t="str">
            <v>91957</v>
          </cell>
          <cell r="B4155" t="str">
            <v>Interruptor simples (1 módulo) com interruptor paralelo (1 módulo), 10a/250v, incluindo suporte e placa - fornecimento e instalação. af_12/2015</v>
          </cell>
          <cell r="C4155" t="str">
            <v>un</v>
          </cell>
          <cell r="D4155">
            <v>37.92</v>
          </cell>
        </row>
        <row r="4156">
          <cell r="A4156" t="str">
            <v>91958</v>
          </cell>
          <cell r="B4156" t="str">
            <v>Interruptor simples (2 módulos), 10a/250v, sem suporte e sem placa - fornecimento e instalação. af_12/2015</v>
          </cell>
          <cell r="C4156" t="str">
            <v>un</v>
          </cell>
          <cell r="D4156">
            <v>26.11</v>
          </cell>
        </row>
        <row r="4157">
          <cell r="A4157" t="str">
            <v>91959</v>
          </cell>
          <cell r="B4157" t="str">
            <v>Interruptor simples (2 módulos), 10a/250v, incluindo suporte e placa - fornecimento e instalação. af_12/2015</v>
          </cell>
          <cell r="C4157" t="str">
            <v>un</v>
          </cell>
          <cell r="D4157">
            <v>32.729999999999997</v>
          </cell>
        </row>
        <row r="4158">
          <cell r="A4158" t="str">
            <v>91960</v>
          </cell>
          <cell r="B4158" t="str">
            <v>Interruptor paralelo (2 módulos), 10a/250v, sem suporte e sem placa - fornecimento e instalação. af_12/2015</v>
          </cell>
          <cell r="C4158" t="str">
            <v>un</v>
          </cell>
          <cell r="D4158">
            <v>36.520000000000003</v>
          </cell>
        </row>
        <row r="4159">
          <cell r="A4159" t="str">
            <v>91961</v>
          </cell>
          <cell r="B4159" t="str">
            <v>Interruptor paralelo (2 módulos), 10a/250v, incluindo suporte e placa - fornecimento e instalação. af_12/2015</v>
          </cell>
          <cell r="C4159" t="str">
            <v>un</v>
          </cell>
          <cell r="D4159">
            <v>43.15</v>
          </cell>
        </row>
        <row r="4160">
          <cell r="A4160" t="str">
            <v>91962</v>
          </cell>
          <cell r="B4160" t="str">
            <v>Interruptor simples (1 módulo) com interruptor paralelo (2 módulos), 10a/250v, sem suporte e sem placa - fornecimento e instalação. af_12/2015</v>
          </cell>
          <cell r="C4160" t="str">
            <v>un</v>
          </cell>
          <cell r="D4160">
            <v>48.79</v>
          </cell>
        </row>
        <row r="4161">
          <cell r="A4161" t="str">
            <v>91963</v>
          </cell>
          <cell r="B4161" t="str">
            <v>Interruptor simples (1 módulo) com interruptor paralelo (2 módulos), 10a/250v, incluindo suporte e placa - fornecimento e instalação. af_12/2015</v>
          </cell>
          <cell r="C4161" t="str">
            <v>un</v>
          </cell>
          <cell r="D4161">
            <v>55.41</v>
          </cell>
        </row>
        <row r="4162">
          <cell r="A4162" t="str">
            <v>91964</v>
          </cell>
          <cell r="B4162" t="str">
            <v>Interruptor simples (2 módulos) com interruptor paralelo (1 módulo), 10a/250v, sem suporte e sem placa - fornecimento e instalação. af_12/2015</v>
          </cell>
          <cell r="C4162" t="str">
            <v>un</v>
          </cell>
          <cell r="D4162">
            <v>43.57</v>
          </cell>
        </row>
        <row r="4163">
          <cell r="A4163" t="str">
            <v>91965</v>
          </cell>
          <cell r="B4163" t="str">
            <v>Interruptor simples (2 módulos) com interruptor paralelo (1 módulo), 10a/250v, incluindo suporte e placa - fornecimento e instalação. af_12/2015</v>
          </cell>
          <cell r="C4163" t="str">
            <v>un</v>
          </cell>
          <cell r="D4163">
            <v>50.19</v>
          </cell>
        </row>
        <row r="4164">
          <cell r="A4164" t="str">
            <v>91966</v>
          </cell>
          <cell r="B4164" t="str">
            <v>Interruptor simples (3 módulos), 10a/250v, sem suporte e sem placa - fornecimento e instalação. af_12/2015</v>
          </cell>
          <cell r="C4164" t="str">
            <v>un</v>
          </cell>
          <cell r="D4164">
            <v>38.369999999999997</v>
          </cell>
        </row>
        <row r="4165">
          <cell r="A4165" t="str">
            <v>91967</v>
          </cell>
          <cell r="B4165" t="str">
            <v>Interruptor simples (3 módulos), 10a/250v, incluindo suporte e placa - fornecimento e instalação. af_12/2015</v>
          </cell>
          <cell r="C4165" t="str">
            <v>un</v>
          </cell>
          <cell r="D4165">
            <v>45</v>
          </cell>
        </row>
        <row r="4166">
          <cell r="A4166" t="str">
            <v>91968</v>
          </cell>
          <cell r="B4166" t="str">
            <v>Interruptor paralelo (3 módulos), 10a/250v, sem suporte e sem placa - fornecimento e instalação. af_12/2015</v>
          </cell>
          <cell r="C4166" t="str">
            <v>un</v>
          </cell>
          <cell r="D4166">
            <v>53.99</v>
          </cell>
        </row>
        <row r="4167">
          <cell r="A4167" t="str">
            <v>91969</v>
          </cell>
          <cell r="B4167" t="str">
            <v>Interruptor paralelo (3 módulos), 10a/250v, incluindo suporte e placa - fornecimento e instalação. af_12/2015</v>
          </cell>
          <cell r="C4167" t="str">
            <v>un</v>
          </cell>
          <cell r="D4167">
            <v>60.61</v>
          </cell>
        </row>
        <row r="4168">
          <cell r="A4168" t="str">
            <v>91970</v>
          </cell>
          <cell r="B4168" t="str">
            <v>Interruptor simples (3 módulos) com interruptor paralelo (1 módulo), 10a/250v, sem suporte e sem placa - fornecimento e instalação. af_12/2015</v>
          </cell>
          <cell r="C4168" t="str">
            <v>un</v>
          </cell>
          <cell r="D4168">
            <v>56.02</v>
          </cell>
        </row>
        <row r="4169">
          <cell r="A4169" t="str">
            <v>91971</v>
          </cell>
          <cell r="B4169" t="str">
            <v>Interruptor simples (3 módulos) com interruptor paralelo (1 módulo), 10a/250v, incluindo suporte e placa - fornecimento e instalação. af_12/2015</v>
          </cell>
          <cell r="C4169" t="str">
            <v>un</v>
          </cell>
          <cell r="D4169">
            <v>69.12</v>
          </cell>
        </row>
        <row r="4170">
          <cell r="A4170" t="str">
            <v>91972</v>
          </cell>
          <cell r="B4170" t="str">
            <v>Interruptor simples (2 módulos) com interruptor paralelo (2 módulos), 10a/250v, sem suporte e sem placa - fornecimento e instalação. af_12/2015</v>
          </cell>
          <cell r="C4170" t="str">
            <v>un</v>
          </cell>
          <cell r="D4170">
            <v>61.24</v>
          </cell>
        </row>
        <row r="4171">
          <cell r="A4171" t="str">
            <v>91973</v>
          </cell>
          <cell r="B4171" t="str">
            <v>Interruptor simples (2 módulos) com interruptor paralelo (2 módulos), 10a/250v, incluindo suporte e placa - fornecimento e instalação. af_12/2015</v>
          </cell>
          <cell r="C4171" t="str">
            <v>un</v>
          </cell>
          <cell r="D4171">
            <v>74.34</v>
          </cell>
        </row>
        <row r="4172">
          <cell r="A4172" t="str">
            <v>91974</v>
          </cell>
          <cell r="B4172" t="str">
            <v>Interruptor simples (4 módulos), 10a/250v, sem suporte e sem placa - fornecimento e instalação. af_12/2015</v>
          </cell>
          <cell r="C4172" t="str">
            <v>un</v>
          </cell>
          <cell r="D4172">
            <v>50.8</v>
          </cell>
        </row>
        <row r="4173">
          <cell r="A4173" t="str">
            <v>91975</v>
          </cell>
          <cell r="B4173" t="str">
            <v>Interruptor simples (4 módulos), 10a/250v, incluindo suporte e placa - fornecimento e instalação. af_12/2015</v>
          </cell>
          <cell r="C4173" t="str">
            <v>un</v>
          </cell>
          <cell r="D4173">
            <v>63.9</v>
          </cell>
        </row>
        <row r="4174">
          <cell r="A4174" t="str">
            <v>91976</v>
          </cell>
          <cell r="B4174" t="str">
            <v>Interruptor simples (6 módulos), 10a/250v, sem suporte e sem placa - fornecimento e instalação. af_12/2015</v>
          </cell>
          <cell r="C4174" t="str">
            <v>un</v>
          </cell>
          <cell r="D4174">
            <v>75.39</v>
          </cell>
        </row>
        <row r="4175">
          <cell r="A4175" t="str">
            <v>91977</v>
          </cell>
          <cell r="B4175" t="str">
            <v>Interruptor simples (6 módulos), 10a/250v, incluindo suporte e placa - fornecimento e instalação. af_12/2015</v>
          </cell>
          <cell r="C4175" t="str">
            <v>un</v>
          </cell>
          <cell r="D4175">
            <v>88.49</v>
          </cell>
        </row>
        <row r="4176">
          <cell r="A4176" t="str">
            <v>91990</v>
          </cell>
          <cell r="B4176" t="str">
            <v>Tomada alta de embutir (1 módulo), 2p+t 10 a, sem suporte e sem placa - fornecimento e instalação. af_12/2015</v>
          </cell>
          <cell r="C4176" t="str">
            <v>un</v>
          </cell>
          <cell r="D4176">
            <v>19.34</v>
          </cell>
        </row>
        <row r="4177">
          <cell r="A4177" t="str">
            <v>91991</v>
          </cell>
          <cell r="B4177" t="str">
            <v>Tomada alta de embutir (1 módulo), 2p+t 20 a, sem suporte e sem placa - fornecimento e instalação. af_12/2015</v>
          </cell>
          <cell r="C4177" t="str">
            <v>un</v>
          </cell>
          <cell r="D4177">
            <v>23.13</v>
          </cell>
        </row>
        <row r="4178">
          <cell r="A4178" t="str">
            <v>91992</v>
          </cell>
          <cell r="B4178" t="str">
            <v>Tomada alta de embutir (1 módulo), 2p+t 10 a, incluindo suporte e placa - fornecimento e instalação. af_12/2015</v>
          </cell>
          <cell r="C4178" t="str">
            <v>un</v>
          </cell>
          <cell r="D4178">
            <v>25.96</v>
          </cell>
        </row>
        <row r="4179">
          <cell r="A4179" t="str">
            <v>91993</v>
          </cell>
          <cell r="B4179" t="str">
            <v>Tomada alta de embutir (1 módulo), 2p+t 20 a, incluindo suporte e placa - fornecimento e instalação. af_12/2015</v>
          </cell>
          <cell r="C4179" t="str">
            <v>un</v>
          </cell>
          <cell r="D4179">
            <v>29.75</v>
          </cell>
        </row>
        <row r="4180">
          <cell r="A4180" t="str">
            <v>93240</v>
          </cell>
          <cell r="B4180" t="str">
            <v>Rolo compactador vibratório pé de carneiro, operado por controle remoto, potência 12,5 kw, peso operacional 1,675 t, largura de trabalho 0,85 m - materiais na operação. af_02/2016</v>
          </cell>
          <cell r="C4180" t="str">
            <v>h</v>
          </cell>
          <cell r="D4180">
            <v>8.17</v>
          </cell>
        </row>
        <row r="4181">
          <cell r="A4181" t="str">
            <v>93241</v>
          </cell>
          <cell r="B4181" t="str">
            <v>Rolo compactador vibratório tandem, cilindros lisos de aço para solo/asfalto, potência 45 hp, peso máximo operacional 4 t - juros. af_02/2016</v>
          </cell>
          <cell r="C4181" t="str">
            <v>h</v>
          </cell>
          <cell r="D4181">
            <v>2.95</v>
          </cell>
        </row>
        <row r="4182">
          <cell r="A4182" t="str">
            <v>93242</v>
          </cell>
          <cell r="B4182" t="str">
            <v>Rolo compactador vibratório tandem, cilindros lisos de aço para solo/asfalto, potência 45 hp, peso máximo operacional 4 t - chi diurno. af_02/2016</v>
          </cell>
          <cell r="C4182" t="str">
            <v>chi</v>
          </cell>
          <cell r="D4182">
            <v>31.7</v>
          </cell>
        </row>
        <row r="4183">
          <cell r="A4183" t="str">
            <v>93244</v>
          </cell>
          <cell r="B4183" t="str">
            <v>Rolo compactador vibratório pé de carneiro para solos, potência 80 hp, peso operacional sem/com lastro 7,4 / 8,8 t, largura de trabalho 1,68 m - chi diurno. af_02/2016</v>
          </cell>
          <cell r="C4183" t="str">
            <v>chi</v>
          </cell>
          <cell r="D4183">
            <v>36.94</v>
          </cell>
        </row>
        <row r="4184">
          <cell r="A4184" t="str">
            <v>92255</v>
          </cell>
          <cell r="B4184" t="str">
            <v>Instalação de tesoura (inteira ou meia), sobre laje, em aço, para vãos maiores ou iguais a 3,0 m e menores que 6,0 m. af_12/2015</v>
          </cell>
          <cell r="C4184" t="str">
            <v>un</v>
          </cell>
          <cell r="D4184">
            <v>99.52</v>
          </cell>
        </row>
        <row r="4185">
          <cell r="A4185" t="str">
            <v>92256</v>
          </cell>
          <cell r="B4185" t="str">
            <v>Instalação de tesoura (inteira ou meia), sobre laje, em aço, para vãos maiores ou iguais a 6,0 m e menores que 8,0 m. af_12/2015</v>
          </cell>
          <cell r="C4185" t="str">
            <v>un</v>
          </cell>
          <cell r="D4185">
            <v>118.73</v>
          </cell>
        </row>
        <row r="4186">
          <cell r="A4186" t="str">
            <v>92257</v>
          </cell>
          <cell r="B4186" t="str">
            <v>Instalação de tesoura (inteira ou meia), sobre laje, em aço, para vãos maiores ou iguais a 8,0 m e menores que 10,0 m. af_12/2015</v>
          </cell>
          <cell r="C4186" t="str">
            <v>un</v>
          </cell>
          <cell r="D4186">
            <v>137.82</v>
          </cell>
        </row>
        <row r="4187">
          <cell r="A4187" t="str">
            <v>92258</v>
          </cell>
          <cell r="B4187" t="str">
            <v>Instalação de tesoura (inteira ou meia), sobre laje, em aço, para vãos maiores ou iguais a 10,0 m e menores que 12,0 m. af_12/2015</v>
          </cell>
          <cell r="C4187" t="str">
            <v>un</v>
          </cell>
          <cell r="D4187">
            <v>168.52</v>
          </cell>
        </row>
        <row r="4188">
          <cell r="A4188" t="str">
            <v>92259</v>
          </cell>
          <cell r="B4188" t="str">
            <v>Instalação de tesoura (inteira ou meia), biapoiada, em madeira não aparelhada, para vãos maiores ou iguais a 3,0 m e menores que 6,0 m. af_12/2015</v>
          </cell>
          <cell r="C4188" t="str">
            <v>un</v>
          </cell>
          <cell r="D4188">
            <v>228.21</v>
          </cell>
        </row>
        <row r="4189">
          <cell r="A4189" t="str">
            <v>92260</v>
          </cell>
          <cell r="B4189" t="str">
            <v>Instalação de tesoura (inteira ou meia), biapoiada, em madeira não aparelhada, para vãos maiores ou iguais a 6,0 m e menores que 8,0 m. af_12/2015</v>
          </cell>
          <cell r="C4189" t="str">
            <v>un</v>
          </cell>
          <cell r="D4189">
            <v>261.45999999999998</v>
          </cell>
        </row>
        <row r="4190">
          <cell r="A4190" t="str">
            <v>92261</v>
          </cell>
          <cell r="B4190" t="str">
            <v>Instalação de tesoura (inteira ou meia), biapoiada, em madeira não aparelhada, para vãos maiores ou iguais a 8,0 m e menores que 10,0 m. af_12/2015</v>
          </cell>
          <cell r="C4190" t="str">
            <v>un</v>
          </cell>
          <cell r="D4190">
            <v>293.69</v>
          </cell>
        </row>
        <row r="4191">
          <cell r="A4191" t="str">
            <v>92262</v>
          </cell>
          <cell r="B4191" t="str">
            <v>Instalação de tesoura (inteira ou meia), biapoiada, em madeira não aparelhada, para vãos maiores ou iguais a 10,0 m e menores que 12,0 m. af_12/2015</v>
          </cell>
          <cell r="C4191" t="str">
            <v>un</v>
          </cell>
          <cell r="D4191">
            <v>345.59</v>
          </cell>
        </row>
        <row r="4192">
          <cell r="A4192" t="str">
            <v>92539</v>
          </cell>
          <cell r="B4192" t="str">
            <v>Trama de madeira composta por ripas, caibros e terças para telhados de até 2 águas para telha de encaixe de cerâmica ou de concreto. af_12/2015</v>
          </cell>
          <cell r="C4192" t="str">
            <v>m²</v>
          </cell>
          <cell r="D4192">
            <v>34.99</v>
          </cell>
        </row>
        <row r="4193">
          <cell r="A4193" t="str">
            <v>92540</v>
          </cell>
          <cell r="B4193" t="str">
            <v>Trama de madeira composta por ripas, caibros e terças para telhados de mais que 2 águas para telha de encaixe de cerâmica ou de concreto. af_12/2015</v>
          </cell>
          <cell r="C4193" t="str">
            <v>m²</v>
          </cell>
          <cell r="D4193">
            <v>39.9</v>
          </cell>
        </row>
        <row r="4194">
          <cell r="A4194" t="str">
            <v>92541</v>
          </cell>
          <cell r="B4194" t="str">
            <v>Trama de madeira composta por ripas, caibros e terças para telhados de até 2 águas para telha cerâmica capa-canal. af_12/2015</v>
          </cell>
          <cell r="C4194" t="str">
            <v>m²</v>
          </cell>
          <cell r="D4194">
            <v>38.21</v>
          </cell>
        </row>
        <row r="4195">
          <cell r="A4195" t="str">
            <v>92542</v>
          </cell>
          <cell r="B4195" t="str">
            <v>Trama de madeira composta por ripas, caibros e terças para telhados de mais que 2 águas para telha cerâmica capa-canal. af_12/2015</v>
          </cell>
          <cell r="C4195" t="str">
            <v>m²</v>
          </cell>
          <cell r="D4195">
            <v>46.84</v>
          </cell>
        </row>
        <row r="4196">
          <cell r="A4196" t="str">
            <v>92543</v>
          </cell>
          <cell r="B4196" t="str">
            <v>Trama de madeira composta por terças para telhados de até 2 águas para telha ondulada de fibrocimento, metálica, plástica ou termoacústica. af_12/2015</v>
          </cell>
          <cell r="C4196" t="str">
            <v>m²</v>
          </cell>
          <cell r="D4196">
            <v>10.16</v>
          </cell>
        </row>
        <row r="4197">
          <cell r="A4197" t="str">
            <v>92544</v>
          </cell>
          <cell r="B4197" t="str">
            <v>Trama de madeira composta por terças para telhados de até 2 águas para telha estrutural de fibrocimento. af_12/2015</v>
          </cell>
          <cell r="C4197" t="str">
            <v>m²</v>
          </cell>
          <cell r="D4197">
            <v>8.6300000000000008</v>
          </cell>
        </row>
        <row r="4198">
          <cell r="A4198" t="str">
            <v>92545</v>
          </cell>
          <cell r="B4198" t="str">
            <v>Fabricação e instalação de tesoura inteira em madeira não aparelhada, vão de 3 m, para telha cerâmica ou de concreto. af_12/2015</v>
          </cell>
          <cell r="C4198" t="str">
            <v>un</v>
          </cell>
          <cell r="D4198">
            <v>481.62</v>
          </cell>
        </row>
        <row r="4199">
          <cell r="A4199" t="str">
            <v>92546</v>
          </cell>
          <cell r="B4199" t="str">
            <v>Fabricação e instalação de tesoura inteira em madeira não aparelhada, vão de 4 m, para telha cerâmica ou de concreto. af_12/2015</v>
          </cell>
          <cell r="C4199" t="str">
            <v>un</v>
          </cell>
          <cell r="D4199">
            <v>589.02</v>
          </cell>
        </row>
        <row r="4200">
          <cell r="A4200" t="str">
            <v>92547</v>
          </cell>
          <cell r="B4200" t="str">
            <v>Fabricação e instalação de tesoura inteira em madeira não aparelhada, vão de 5 m, para telha cerâmica ou de concreto. af_12/2015</v>
          </cell>
          <cell r="C4200" t="str">
            <v>un</v>
          </cell>
          <cell r="D4200">
            <v>618.70000000000005</v>
          </cell>
        </row>
        <row r="4201">
          <cell r="A4201" t="str">
            <v>92548</v>
          </cell>
          <cell r="B4201" t="str">
            <v>Fabricação e instalação de tesoura inteira em madeira não aparelhada, vão de 6 m, para telha cerâmica ou de concreto. af_12/2015</v>
          </cell>
          <cell r="C4201" t="str">
            <v>un</v>
          </cell>
          <cell r="D4201">
            <v>685.3</v>
          </cell>
        </row>
        <row r="4202">
          <cell r="A4202" t="str">
            <v>92549</v>
          </cell>
          <cell r="B4202" t="str">
            <v>Fabricação e instalação de tesoura inteira em madeira não aparelhada, vão de 7 m, para telha cerâmica ou de concreto. af_12/2015</v>
          </cell>
          <cell r="C4202" t="str">
            <v>un</v>
          </cell>
          <cell r="D4202">
            <v>866.68</v>
          </cell>
        </row>
        <row r="4203">
          <cell r="A4203" t="str">
            <v>92550</v>
          </cell>
          <cell r="B4203" t="str">
            <v>Fabricação e instalação de tesoura inteira em madeira não aparelhada, vão de 8 m, para telha cerâmica ou de concreto. af_12/2015</v>
          </cell>
          <cell r="C4203" t="str">
            <v>un</v>
          </cell>
          <cell r="D4203">
            <v>1027.17</v>
          </cell>
        </row>
        <row r="4204">
          <cell r="A4204" t="str">
            <v>92551</v>
          </cell>
          <cell r="B4204" t="str">
            <v>Fabricação e instalação de tesoura inteira em madeira não aparelhada, vão de 9 m, para telha cerâmica ou de concreto. af_12/2015</v>
          </cell>
          <cell r="C4204" t="str">
            <v>un</v>
          </cell>
          <cell r="D4204">
            <v>1066.51</v>
          </cell>
        </row>
        <row r="4205">
          <cell r="A4205" t="str">
            <v>92552</v>
          </cell>
          <cell r="B4205" t="str">
            <v>Fabricação e instalação de tesoura inteira em madeira não aparelhada, vão de 10 m, para telha cerâmica ou de concreto. af_12/2015</v>
          </cell>
          <cell r="C4205" t="str">
            <v>un</v>
          </cell>
          <cell r="D4205">
            <v>1163.6500000000001</v>
          </cell>
        </row>
        <row r="4206">
          <cell r="A4206" t="str">
            <v>92553</v>
          </cell>
          <cell r="B4206" t="str">
            <v>Fabricação e instalação de tesoura inteira em madeira não aparelhada, vão de 11 m, para telha cerâmica ou de concreto. af_12/2015</v>
          </cell>
          <cell r="C4206" t="str">
            <v>un</v>
          </cell>
          <cell r="D4206">
            <v>1349.71</v>
          </cell>
        </row>
        <row r="4207">
          <cell r="A4207" t="str">
            <v>92554</v>
          </cell>
          <cell r="B4207" t="str">
            <v>Fabricação e instalação de tesoura inteira em madeira não aparelhada, vão de 12 m, para telha cerâmica ou de concreto. af_12/2015</v>
          </cell>
          <cell r="C4207" t="str">
            <v>un</v>
          </cell>
          <cell r="D4207">
            <v>1394.45</v>
          </cell>
        </row>
        <row r="4208">
          <cell r="A4208" t="str">
            <v>92555</v>
          </cell>
          <cell r="B4208" t="str">
            <v>Fabricação e instalação de tesoura inteira em madeira não aparelhada, vão de 3 m, para telha ondulada de fibrocimento, metálica, plástica ou termoacústica. af_12/2015</v>
          </cell>
          <cell r="C4208" t="str">
            <v>un</v>
          </cell>
          <cell r="D4208">
            <v>475.72</v>
          </cell>
        </row>
        <row r="4209">
          <cell r="A4209" t="str">
            <v>92556</v>
          </cell>
          <cell r="B4209" t="str">
            <v>Fabricação e instalação de tesoura inteira em madeira não aparelhada, vão de 4 m, para telha ondulada de fibrocimento, metálica, plástica ou termoacústica. af_12/2015</v>
          </cell>
          <cell r="C4209" t="str">
            <v>un</v>
          </cell>
          <cell r="D4209">
            <v>579.27</v>
          </cell>
        </row>
        <row r="4210">
          <cell r="A4210" t="str">
            <v>92557</v>
          </cell>
          <cell r="B4210" t="str">
            <v>Fabricação e instalação de tesoura inteira em madeira não aparelhada, vão de 5 m, para telha ondulada de fibrocimento, metálica, plástica ou termoacústica. af_12/2015</v>
          </cell>
          <cell r="C4210" t="str">
            <v>un</v>
          </cell>
          <cell r="D4210">
            <v>608.96</v>
          </cell>
        </row>
        <row r="4211">
          <cell r="A4211" t="str">
            <v>92558</v>
          </cell>
          <cell r="B4211" t="str">
            <v>Fabricação e instalação de tesoura inteira em madeira não aparelhada, vão de 6 m, para telha ondulada de fibrocimento, metálica, plástica ou termoacústica. af_12/2015</v>
          </cell>
          <cell r="C4211" t="str">
            <v>un</v>
          </cell>
          <cell r="D4211">
            <v>681.64</v>
          </cell>
        </row>
        <row r="4212">
          <cell r="A4212" t="str">
            <v>92559</v>
          </cell>
          <cell r="B4212" t="str">
            <v>Fabricação e instalação de tesoura inteira em madeira não aparelhada, vão de 7 m, para telha ondulada de fibrocimento, metálica, plástica ou termoacústica. af_12/2015</v>
          </cell>
          <cell r="C4212" t="str">
            <v>un</v>
          </cell>
          <cell r="D4212">
            <v>856.29</v>
          </cell>
        </row>
        <row r="4213">
          <cell r="A4213" t="str">
            <v>92560</v>
          </cell>
          <cell r="B4213" t="str">
            <v>Fabricação e instalação de tesoura inteira em madeira não aparelhada, vão de 8 m, para telha ondulada de fibrocimento, metálica, plástica ou termoacústica. af_12/2015</v>
          </cell>
          <cell r="C4213" t="str">
            <v>un</v>
          </cell>
          <cell r="D4213">
            <v>1011.33</v>
          </cell>
        </row>
        <row r="4214">
          <cell r="A4214" t="str">
            <v>92561</v>
          </cell>
          <cell r="B4214" t="str">
            <v>Fabricação e instalação de tesoura inteira em madeira não aparelhada, vão de 9 m, para telha ondulada de fibrocimento, metálica, plástica ou termoacústica. af_12/2015</v>
          </cell>
          <cell r="C4214" t="str">
            <v>un</v>
          </cell>
          <cell r="D4214">
            <v>1051.3800000000001</v>
          </cell>
        </row>
        <row r="4215">
          <cell r="A4215" t="str">
            <v>92562</v>
          </cell>
          <cell r="B4215" t="str">
            <v>Fabricação e instalação de tesoura inteira em madeira não aparelhada, vão de 10 m, para telha ondulada de fibrocimento, metálica, plástica ou termoacústica. af_12/2015</v>
          </cell>
          <cell r="C4215" t="str">
            <v>un</v>
          </cell>
          <cell r="D4215">
            <v>1138.77</v>
          </cell>
        </row>
        <row r="4216">
          <cell r="A4216" t="str">
            <v>92563</v>
          </cell>
          <cell r="B4216" t="str">
            <v>Fabricação e instalação de tesoura inteira em madeira não aparelhada, vão de 11 m, para telha ondulada de fibrocimento, metálica, plástica ou termoacústica. af_12/2015</v>
          </cell>
          <cell r="C4216" t="str">
            <v>un</v>
          </cell>
          <cell r="D4216">
            <v>1319.44</v>
          </cell>
        </row>
        <row r="4217">
          <cell r="A4217" t="str">
            <v>92564</v>
          </cell>
          <cell r="B4217" t="str">
            <v>Fabricação e instalação de tesoura inteira em madeira não aparelhada, vão de 12 m, para telha ondulada de fibrocimento, metálica, plástica ou termoacústica. af_12/2015</v>
          </cell>
          <cell r="C4217" t="str">
            <v>un</v>
          </cell>
          <cell r="D4217">
            <v>1357.64</v>
          </cell>
        </row>
        <row r="4218">
          <cell r="A4218" t="str">
            <v>92565</v>
          </cell>
          <cell r="B4218" t="str">
            <v>Fabricação e instalação de estrutura pontaleteada de madeira não aparelhada para telhados com até 2 águas e para telha cerâmica ou de concreto. af_12/2015</v>
          </cell>
          <cell r="C4218" t="str">
            <v>m²</v>
          </cell>
          <cell r="D4218">
            <v>17.899999999999999</v>
          </cell>
        </row>
        <row r="4219">
          <cell r="A4219" t="str">
            <v>92566</v>
          </cell>
          <cell r="B4219" t="str">
            <v>Fabricação e instalação de estrutura pontaleteada de madeira não aparelhada para telhados com até 2 águas e para telha ondulada de fibrocimento, metálica, plástica ou termoacústica. af_12/2015</v>
          </cell>
          <cell r="C4219" t="str">
            <v>m²</v>
          </cell>
          <cell r="D4219">
            <v>10.78</v>
          </cell>
        </row>
        <row r="4220">
          <cell r="A4220" t="str">
            <v>90819</v>
          </cell>
          <cell r="B4220" t="str">
            <v>Aduela / marco / batente para porta de 90x210cm, fixação com argamassa - somente instalação. af_08/2015_p</v>
          </cell>
          <cell r="C4220" t="str">
            <v>un</v>
          </cell>
          <cell r="D4220">
            <v>55.83</v>
          </cell>
        </row>
        <row r="4221">
          <cell r="A4221" t="str">
            <v>90820</v>
          </cell>
          <cell r="B4221" t="str">
            <v>Porta de madeira para pintura, semi-oca (leve ou média), 60x210cm, espessura de 3,5cm, incluso dobradiças - fornecimento e instalação. af_08/2015</v>
          </cell>
          <cell r="C4221" t="str">
            <v>un</v>
          </cell>
          <cell r="D4221">
            <v>121.99</v>
          </cell>
        </row>
        <row r="4222">
          <cell r="A4222" t="str">
            <v>90821</v>
          </cell>
          <cell r="B4222" t="str">
            <v>Porta de madeira para pintura, semi-oca (leve ou média), 70x210cm, espessura de 3,5cm, incluso dobradiças - fornecimento e instalação. af_08/2015</v>
          </cell>
          <cell r="C4222" t="str">
            <v>un</v>
          </cell>
          <cell r="D4222">
            <v>126.71</v>
          </cell>
        </row>
        <row r="4223">
          <cell r="A4223" t="str">
            <v>90822</v>
          </cell>
          <cell r="B4223" t="str">
            <v>Porta de madeira para pintura, semi-oca (leve ou média), 80x210cm, espessura de 3,5cm, incluso dobradiças - fornecimento e instalação. af_08/2015</v>
          </cell>
          <cell r="C4223" t="str">
            <v>un</v>
          </cell>
          <cell r="D4223">
            <v>131.43</v>
          </cell>
        </row>
        <row r="4224">
          <cell r="A4224" t="str">
            <v>90823</v>
          </cell>
          <cell r="B4224" t="str">
            <v>Porta de madeira para pintura, semi-oca (leve ou média), 90x210cm, espessura de 3,5cm, incluso dobradiças - fornecimento e instalação. af_08/2015</v>
          </cell>
          <cell r="C4224" t="str">
            <v>un</v>
          </cell>
          <cell r="D4224">
            <v>143.65</v>
          </cell>
        </row>
        <row r="4225">
          <cell r="A4225" t="str">
            <v>90826</v>
          </cell>
          <cell r="B4225" t="str">
            <v>Alizar / guarnição de 5x1,5cm para porta de 60x210cm fixado com pregos, padrão médio - fornecimento e instalação. af_08/2015_p</v>
          </cell>
          <cell r="C4225" t="str">
            <v>un</v>
          </cell>
          <cell r="D4225">
            <v>24</v>
          </cell>
        </row>
        <row r="4226">
          <cell r="A4226" t="str">
            <v>90827</v>
          </cell>
          <cell r="B4226" t="str">
            <v>Alizar / guarnição de 5x1,5cm para porta de 70x210cm fixado com pregos, padrão médio - fornecimento e instalação. af_08/2015_p</v>
          </cell>
          <cell r="C4226" t="str">
            <v>un</v>
          </cell>
          <cell r="D4226">
            <v>25.06</v>
          </cell>
        </row>
        <row r="4227">
          <cell r="A4227" t="str">
            <v>90828</v>
          </cell>
          <cell r="B4227" t="str">
            <v>Alizar / guarnição de 5x1,5cm para porta de 80x210cm fixado com pregos, padrão médio - fornecimento e instalação. af_08/2015_p</v>
          </cell>
          <cell r="C4227" t="str">
            <v>un</v>
          </cell>
          <cell r="D4227">
            <v>26.13</v>
          </cell>
        </row>
        <row r="4228">
          <cell r="A4228" t="str">
            <v>90829</v>
          </cell>
          <cell r="B4228" t="str">
            <v>Alizar / guarnição de 5x1,5cm para porta de 90x210cm fixado com pregos, padrão médio - fornecimento e instalação. af_08/2015_p</v>
          </cell>
          <cell r="C4228" t="str">
            <v>un</v>
          </cell>
          <cell r="D4228">
            <v>27.22</v>
          </cell>
        </row>
        <row r="4229">
          <cell r="A4229" t="str">
            <v>90831</v>
          </cell>
          <cell r="B4229" t="str">
            <v>Fechadura de embutir para porta de banheiro, completa, acabamento padrão médio, incluso execução de furo - fornecimento e instalação. af_08/2015</v>
          </cell>
          <cell r="C4229" t="str">
            <v>un</v>
          </cell>
          <cell r="D4229">
            <v>56.32</v>
          </cell>
        </row>
        <row r="4230">
          <cell r="A4230" t="str">
            <v>90838</v>
          </cell>
          <cell r="B4230" t="str">
            <v>Porta corta-fogo 90x210x4cm - fornecimento e instalação. af_08/2015</v>
          </cell>
          <cell r="C4230" t="str">
            <v>un</v>
          </cell>
          <cell r="D4230">
            <v>1176.81</v>
          </cell>
        </row>
        <row r="4231">
          <cell r="A4231" t="str">
            <v>90841</v>
          </cell>
          <cell r="B4231" t="str">
            <v>Kit de porta de madeira para pintura, semi-oca (leve ou média), padrão médio, 60x210cm, espessura de 3,5cm, itens inclusos: dobradiças, montagem e instalação do batente, fechadura com execução do furo - fornecimento e instalação. af_08/2015</v>
          </cell>
          <cell r="C4231" t="str">
            <v>un</v>
          </cell>
          <cell r="D4231">
            <v>425.92</v>
          </cell>
        </row>
        <row r="4232">
          <cell r="A4232" t="str">
            <v>90842</v>
          </cell>
          <cell r="B4232" t="str">
            <v>Kit de porta de madeira para pintura, semi-oca (leve ou média), padrão médio, 70x210cm, espessura de 3,5cm, itens inclusos: dobradiças, montagem e instalação do batente, fechadura com execução do furo - fornecimento e instalação. af_08/2015</v>
          </cell>
          <cell r="C4232" t="str">
            <v>un</v>
          </cell>
          <cell r="D4232">
            <v>446.44</v>
          </cell>
        </row>
        <row r="4233">
          <cell r="A4233" t="str">
            <v>90843</v>
          </cell>
          <cell r="B4233" t="str">
            <v>Kit de porta de madeira para pintura, semi-oca (leve ou média), padrão médio, 80x210cm, espessura de 3,5cm, itens inclusos: dobradiças, montagem e instalação do batente, fechadura com execução do furo - fornecimento e instalação. af_08/2015</v>
          </cell>
          <cell r="C4233" t="str">
            <v>un</v>
          </cell>
          <cell r="D4233">
            <v>472.36</v>
          </cell>
        </row>
        <row r="4234">
          <cell r="A4234" t="str">
            <v>90844</v>
          </cell>
          <cell r="B4234" t="str">
            <v>Kit de porta de madeira para pintura, semi-oca (leve ou média), padrão médio, 90x210cm, espessura de 3,5cm, itens inclusos: dobradiças, montagem e instalação do batente, fechadura com execução do furo - fornecimento e instalação. af_08/2015</v>
          </cell>
          <cell r="C4234" t="str">
            <v>un</v>
          </cell>
          <cell r="D4234">
            <v>495.39</v>
          </cell>
        </row>
        <row r="4235">
          <cell r="A4235" t="str">
            <v>90847</v>
          </cell>
          <cell r="B4235" t="str">
            <v>Kit de porta de madeira para pintura, semi-oca (leve ou média), padrão médio, 60x210cm, espessura de 3,5cm, itens inclusos: dobradiças, montagem e instalação do batente, sem fechadura - fornecimento e instalação. af_08/2015</v>
          </cell>
          <cell r="C4235" t="str">
            <v>un</v>
          </cell>
          <cell r="D4235">
            <v>369.59</v>
          </cell>
        </row>
        <row r="4236">
          <cell r="A4236" t="str">
            <v>90848</v>
          </cell>
          <cell r="B4236" t="str">
            <v>Kit de porta de madeira para pintura, semi-oca (leve ou média), padrão médio, 70x210cm, espessura de 3,5cm, itens inclusos: dobradiças, montagem e instalação do batente, sem fechadura - fornecimento e instalação. af_08/2015</v>
          </cell>
          <cell r="C4236" t="str">
            <v>un</v>
          </cell>
          <cell r="D4236">
            <v>385.05</v>
          </cell>
        </row>
        <row r="4237">
          <cell r="A4237" t="str">
            <v>90849</v>
          </cell>
          <cell r="B4237" t="str">
            <v>Kit de porta de madeira para pintura, semi-oca (leve ou média), padrão médio, 80x210cm, espessura de 3,5cm, itens inclusos: dobradiças, montagem e instalação do batente, sem fechadura - fornecimento e instalação. af_08/2015</v>
          </cell>
          <cell r="C4237" t="str">
            <v>un</v>
          </cell>
          <cell r="D4237">
            <v>400.51</v>
          </cell>
        </row>
        <row r="4238">
          <cell r="A4238" t="str">
            <v>90850</v>
          </cell>
          <cell r="B4238" t="str">
            <v>Kit de porta de madeira para pintura, semi-oca (leve ou média), padrão médio, 90x210cm, espessura de 3,5cm, itens inclusos: dobradiças, montagem e instalação do batente, sem fechadura - fornecimento e instalação. af_08/2015</v>
          </cell>
          <cell r="C4238" t="str">
            <v>un</v>
          </cell>
          <cell r="D4238">
            <v>423.54</v>
          </cell>
        </row>
        <row r="4239">
          <cell r="A4239" t="str">
            <v>91009</v>
          </cell>
          <cell r="B4239" t="str">
            <v>Porta de madeira para verniz, semi-oca (leve ou média), 60x210cm, espessura de 3,5cm, incluso dobradiças - fornecimento e instalação. af_08/2015</v>
          </cell>
          <cell r="C4239" t="str">
            <v>un</v>
          </cell>
          <cell r="D4239">
            <v>152.86000000000001</v>
          </cell>
        </row>
        <row r="4240">
          <cell r="A4240" t="str">
            <v>91010</v>
          </cell>
          <cell r="B4240" t="str">
            <v>Porta de madeira para verniz, semi-oca (leve ou média), 70x210cm, espessura de 3,5cm, incluso dobradiças - fornecimento e instalação. af_08/2015</v>
          </cell>
          <cell r="C4240" t="str">
            <v>un</v>
          </cell>
          <cell r="D4240">
            <v>164.19</v>
          </cell>
        </row>
        <row r="4241">
          <cell r="A4241" t="str">
            <v>91011</v>
          </cell>
          <cell r="B4241" t="str">
            <v>Porta de madeira para verniz, semi-oca (leve ou média), 80x210cm, espessura de 3,5cm, incluso dobradiças - fornecimento e instalação. af_08/2015</v>
          </cell>
          <cell r="C4241" t="str">
            <v>un</v>
          </cell>
          <cell r="D4241">
            <v>171.04</v>
          </cell>
        </row>
        <row r="4242">
          <cell r="A4242" t="str">
            <v>91012</v>
          </cell>
          <cell r="B4242" t="str">
            <v>Porta de madeira para verniz, semi-oca (leve ou média), 90x210cm, espessura de 3,5cm, incluso dobradiças - fornecimento e instalação. af_08/2015</v>
          </cell>
          <cell r="C4242" t="str">
            <v>un</v>
          </cell>
          <cell r="D4242">
            <v>190.29</v>
          </cell>
        </row>
        <row r="4243">
          <cell r="A4243" t="str">
            <v>91013</v>
          </cell>
          <cell r="B4243" t="str">
            <v>Kit de porta de madeira para verniz, semi-oca (leve ou média), padrão médio, 60x210cm, espessura de 3,5cm, itens inclusos: dobradiças, montagem e instalação do batente, sem fechadura - fornecimento e instalação. af_08/2015</v>
          </cell>
          <cell r="C4243" t="str">
            <v>un</v>
          </cell>
          <cell r="D4243">
            <v>400.46</v>
          </cell>
        </row>
        <row r="4244">
          <cell r="A4244" t="str">
            <v>91014</v>
          </cell>
          <cell r="B4244" t="str">
            <v>Kit de porta de madeira para verniz, semi-oca (leve ou média), padrão médio, 70x210cm, espessura de 3,5cm, itens inclusos: dobradiças, montagem e instalação do batente, sem fechadura - fornecimento e instalação. af_08/2015</v>
          </cell>
          <cell r="C4244" t="str">
            <v>un</v>
          </cell>
          <cell r="D4244">
            <v>422.52</v>
          </cell>
        </row>
        <row r="4245">
          <cell r="A4245" t="str">
            <v>91016</v>
          </cell>
          <cell r="B4245" t="str">
            <v>Kit de porta de madeira para verniz, semi-oca (leve ou média), padrão médio, 90x210cm, espessura de 3,5cm, itens inclusos: dobradiças, montagem e instalação do batente, sem fechadura - fornecimento e instalação. af_08/2015</v>
          </cell>
          <cell r="C4245" t="str">
            <v>un</v>
          </cell>
          <cell r="D4245">
            <v>470.18</v>
          </cell>
        </row>
        <row r="4246">
          <cell r="A4246" t="str">
            <v>91286</v>
          </cell>
          <cell r="B4246" t="str">
            <v>Aduela / marco / batente para porta de 60x210cm, padrão popular - fornecimento e montagem. af_08/2015</v>
          </cell>
          <cell r="C4246" t="str">
            <v>un</v>
          </cell>
          <cell r="D4246">
            <v>118.7</v>
          </cell>
        </row>
        <row r="4247">
          <cell r="A4247" t="str">
            <v>91287</v>
          </cell>
          <cell r="B4247" t="str">
            <v>Aduela / marco / batente para porta de 70x210cm, padrão popular - fornecimento e montagem. af_08/2015</v>
          </cell>
          <cell r="C4247" t="str">
            <v>un</v>
          </cell>
          <cell r="D4247">
            <v>123.66</v>
          </cell>
        </row>
        <row r="4248">
          <cell r="A4248" t="str">
            <v>91288</v>
          </cell>
          <cell r="B4248" t="str">
            <v>Aduela / marco / batente para porta de 80x210cm, padrão popular - fornecimento e montagem. af_08/2015</v>
          </cell>
          <cell r="C4248" t="str">
            <v>un</v>
          </cell>
          <cell r="D4248">
            <v>128.63999999999999</v>
          </cell>
        </row>
        <row r="4249">
          <cell r="A4249" t="str">
            <v>91290</v>
          </cell>
          <cell r="B4249" t="str">
            <v>Aduela / marco / batente para porta de 90x210cm, padrão popular - fornecimento e montagem. af_08/2015</v>
          </cell>
          <cell r="C4249" t="str">
            <v>un</v>
          </cell>
          <cell r="D4249">
            <v>133.6</v>
          </cell>
        </row>
        <row r="4250">
          <cell r="A4250" t="str">
            <v>91291</v>
          </cell>
          <cell r="B4250" t="str">
            <v>Aduela / marco / batente para porta de 60x210cm, fixação com argamassa, padrão popular - fornecimento e instalação. af_08/2015_p</v>
          </cell>
          <cell r="C4250" t="str">
            <v>un</v>
          </cell>
          <cell r="D4250">
            <v>163.57</v>
          </cell>
        </row>
        <row r="4251">
          <cell r="A4251" t="str">
            <v>91292</v>
          </cell>
          <cell r="B4251" t="str">
            <v>Aduela / marco / batente para porta de 70x210cm, fixação com argamassa, padrão popular - fornecimento e instalação. af_08/2015_p</v>
          </cell>
          <cell r="C4251" t="str">
            <v>un</v>
          </cell>
          <cell r="D4251">
            <v>172.19</v>
          </cell>
        </row>
        <row r="4252">
          <cell r="A4252" t="str">
            <v>91293</v>
          </cell>
          <cell r="B4252" t="str">
            <v>Aduela / marco / batente para porta de 80x210cm, fixação com argamassa, padrão popular - fornecimento e instalação. af_08/2015_p</v>
          </cell>
          <cell r="C4252" t="str">
            <v>un</v>
          </cell>
          <cell r="D4252">
            <v>180.8</v>
          </cell>
        </row>
        <row r="4253">
          <cell r="A4253" t="str">
            <v>91294</v>
          </cell>
          <cell r="B4253" t="str">
            <v>Aduela / marco / batente para porta de 90x210cm, fixação com argamassa, padrão popular - fornecimento e instalação. af_08/2015_p</v>
          </cell>
          <cell r="C4253" t="str">
            <v>un</v>
          </cell>
          <cell r="D4253">
            <v>189.44</v>
          </cell>
        </row>
        <row r="4254">
          <cell r="A4254" t="str">
            <v>91295</v>
          </cell>
          <cell r="B4254" t="str">
            <v>Porta de madeira almofadada, semi-oca (leve ou média), 60x210cm, espessura de 3cm, incluso dobradiças - fornecimento e instalação. af_08/2015</v>
          </cell>
          <cell r="C4254" t="str">
            <v>un</v>
          </cell>
          <cell r="D4254">
            <v>357.6</v>
          </cell>
        </row>
        <row r="4255">
          <cell r="A4255" t="str">
            <v>91296</v>
          </cell>
          <cell r="B4255" t="str">
            <v>Porta de madeira almofadada, semi-oca (leve ou média), 70x210cm, espessura de 3cm, incluso dobradiças - fornecimento e instalação. af_08/2015</v>
          </cell>
          <cell r="C4255" t="str">
            <v>un</v>
          </cell>
          <cell r="D4255">
            <v>371.73</v>
          </cell>
        </row>
        <row r="4256">
          <cell r="A4256" t="str">
            <v>91297</v>
          </cell>
          <cell r="B4256" t="str">
            <v>Porta de madeira almofadada, semi-oca (leve ou média), 80x210cm, espessura de 3,5cm, incluso dobradiças - fornecimento e instalação. af_08/2015</v>
          </cell>
          <cell r="C4256" t="str">
            <v>un</v>
          </cell>
          <cell r="D4256">
            <v>250.58</v>
          </cell>
        </row>
        <row r="4257">
          <cell r="A4257" t="str">
            <v>91298</v>
          </cell>
          <cell r="B4257" t="str">
            <v>Porta de madeira tipo veneziana, semi-oca (leve ou média), 80x210cm, espessura de 3cm, incluso dobradiças - fornecimento e instalação. af_08/2015</v>
          </cell>
          <cell r="C4257" t="str">
            <v>un</v>
          </cell>
          <cell r="D4257">
            <v>462.01</v>
          </cell>
        </row>
        <row r="4258">
          <cell r="A4258" t="str">
            <v>91995</v>
          </cell>
          <cell r="B4258" t="str">
            <v>Tomada média de embutir (1 módulo), 2p+t 20 a, sem suporte e sem placa - fornecimento e instalação. af_12/2015</v>
          </cell>
          <cell r="C4258" t="str">
            <v>un</v>
          </cell>
          <cell r="D4258">
            <v>18.190000000000001</v>
          </cell>
        </row>
        <row r="4259">
          <cell r="A4259" t="str">
            <v>91997</v>
          </cell>
          <cell r="B4259" t="str">
            <v>Tomada média de embutir (1 módulo), 2p+t 20 a, incluindo suporte e placa - fornecimento e instalação. af_12/2015</v>
          </cell>
          <cell r="C4259" t="str">
            <v>un</v>
          </cell>
          <cell r="D4259">
            <v>24.81</v>
          </cell>
        </row>
        <row r="4260">
          <cell r="A4260" t="str">
            <v>91998</v>
          </cell>
          <cell r="B4260" t="str">
            <v>Tomada baixa de embutir (1 módulo), 2p+t 10 a, sem suporte e sem placa - fornecimento e instalação. af_12/2015</v>
          </cell>
          <cell r="C4260" t="str">
            <v>un</v>
          </cell>
          <cell r="D4260">
            <v>12.49</v>
          </cell>
        </row>
        <row r="4261">
          <cell r="A4261" t="str">
            <v>91999</v>
          </cell>
          <cell r="B4261" t="str">
            <v>Tomada baixa de embutir (1 módulo), 2p+t 20 a, sem suporte e sem placa - fornecimento e instalação. af_12/2015</v>
          </cell>
          <cell r="C4261" t="str">
            <v>un</v>
          </cell>
          <cell r="D4261">
            <v>16.27</v>
          </cell>
        </row>
        <row r="4262">
          <cell r="A4262" t="str">
            <v>92000</v>
          </cell>
          <cell r="B4262" t="str">
            <v>Tomada baixa de embutir (1 módulo), 2p+t 10 a, incluindo suporte e placa - fornecimento e instalação. af_12/2015</v>
          </cell>
          <cell r="C4262" t="str">
            <v>un</v>
          </cell>
          <cell r="D4262">
            <v>19.11</v>
          </cell>
        </row>
        <row r="4263">
          <cell r="A4263" t="str">
            <v>92001</v>
          </cell>
          <cell r="B4263" t="str">
            <v>Tomada baixa de embutir (1 módulo), 2p+t 20 a, incluindo suporte e placa - fornecimento e instalação. af_12/2015</v>
          </cell>
          <cell r="C4263" t="str">
            <v>un</v>
          </cell>
          <cell r="D4263">
            <v>22.9</v>
          </cell>
        </row>
        <row r="4264">
          <cell r="A4264" t="str">
            <v>92002</v>
          </cell>
          <cell r="B4264" t="str">
            <v>Tomada média de embutir (2 módulos), 2p+t 10 a, sem suporte e sem placa - fornecimento e instalação. af_12/2015</v>
          </cell>
          <cell r="C4264" t="str">
            <v>un</v>
          </cell>
          <cell r="D4264">
            <v>27.22</v>
          </cell>
        </row>
        <row r="4265">
          <cell r="A4265" t="str">
            <v>92003</v>
          </cell>
          <cell r="B4265" t="str">
            <v>Tomada média de embutir (2 módulos), 2p+t 20 a, sem suporte e sem placa - fornecimento e instalação. af_12/2015</v>
          </cell>
          <cell r="C4265" t="str">
            <v>un</v>
          </cell>
          <cell r="D4265">
            <v>34.79</v>
          </cell>
        </row>
        <row r="4266">
          <cell r="A4266" t="str">
            <v>92004</v>
          </cell>
          <cell r="B4266" t="str">
            <v>Tomada média de embutir (2 módulos), 2p+t 10 a, incluindo suporte e placa - fornecimento e instalação. af_12/2015</v>
          </cell>
          <cell r="C4266" t="str">
            <v>un</v>
          </cell>
          <cell r="D4266">
            <v>33.840000000000003</v>
          </cell>
        </row>
        <row r="4267">
          <cell r="A4267" t="str">
            <v>92005</v>
          </cell>
          <cell r="B4267" t="str">
            <v>Tomada média de embutir (2 módulos), 2p+t 20 a, incluindo suporte e placa - fornecimento e instalação. af_12/2015</v>
          </cell>
          <cell r="C4267" t="str">
            <v>un</v>
          </cell>
          <cell r="D4267">
            <v>41.41</v>
          </cell>
        </row>
        <row r="4268">
          <cell r="A4268" t="str">
            <v>92006</v>
          </cell>
          <cell r="B4268" t="str">
            <v>Tomada baixa de embutir (2 módulos), 2p+t 10 a, sem suporte e sem placa - fornecimento e instalação. af_12/2015</v>
          </cell>
          <cell r="C4268" t="str">
            <v>un</v>
          </cell>
          <cell r="D4268">
            <v>23.38</v>
          </cell>
        </row>
        <row r="4269">
          <cell r="A4269" t="str">
            <v>92007</v>
          </cell>
          <cell r="B4269" t="str">
            <v>Tomada baixa de embutir (2 módulos), 2p+t 20 a, sem suporte e sem placa - fornecimento e instalação. af_12/2015</v>
          </cell>
          <cell r="C4269" t="str">
            <v>un</v>
          </cell>
          <cell r="D4269">
            <v>30.95</v>
          </cell>
        </row>
        <row r="4270">
          <cell r="A4270" t="str">
            <v>92008</v>
          </cell>
          <cell r="B4270" t="str">
            <v>Tomada baixa de embutir (2 módulos), 2p+t 10 a, incluindo suporte e placa - fornecimento e instalação. af_12/2015</v>
          </cell>
          <cell r="C4270" t="str">
            <v>un</v>
          </cell>
          <cell r="D4270">
            <v>30.01</v>
          </cell>
        </row>
        <row r="4271">
          <cell r="A4271" t="str">
            <v>92009</v>
          </cell>
          <cell r="B4271" t="str">
            <v>Tomada baixa de embutir (2 módulos), 2p+t 20 a, incluindo suporte e placa - fornecimento e instalação. af_12/2015</v>
          </cell>
          <cell r="C4271" t="str">
            <v>un</v>
          </cell>
          <cell r="D4271">
            <v>37.58</v>
          </cell>
        </row>
        <row r="4272">
          <cell r="A4272" t="str">
            <v>92010</v>
          </cell>
          <cell r="B4272" t="str">
            <v>Tomada média de embutir (3 módulos), 2p+t 10 a, sem suporte e sem placa - fornecimento e instalação. af_12/2015</v>
          </cell>
          <cell r="C4272" t="str">
            <v>un</v>
          </cell>
          <cell r="D4272">
            <v>40.03</v>
          </cell>
        </row>
        <row r="4273">
          <cell r="A4273" t="str">
            <v>92011</v>
          </cell>
          <cell r="B4273" t="str">
            <v>Tomada média de embutir (3 módulos), 2p+t 20 a, sem suporte e sem placa - fornecimento e instalação. af_12/2015</v>
          </cell>
          <cell r="C4273" t="str">
            <v>un</v>
          </cell>
          <cell r="D4273">
            <v>51.38</v>
          </cell>
        </row>
        <row r="4274">
          <cell r="A4274" t="str">
            <v>92012</v>
          </cell>
          <cell r="B4274" t="str">
            <v>Tomada média de embutir (3 módulos), 2p+t 10 a, incluindo suporte e placa - fornecimento e instalação. af_12/2015</v>
          </cell>
          <cell r="C4274" t="str">
            <v>un</v>
          </cell>
          <cell r="D4274">
            <v>46.65</v>
          </cell>
        </row>
        <row r="4275">
          <cell r="A4275" t="str">
            <v>92013</v>
          </cell>
          <cell r="B4275" t="str">
            <v>Tomada média de embutir (3 módulos), 2p+t 20 a, incluindo suporte e placa - fornecimento e instalação. af_12/2015</v>
          </cell>
          <cell r="C4275" t="str">
            <v>un</v>
          </cell>
          <cell r="D4275">
            <v>58</v>
          </cell>
        </row>
        <row r="4276">
          <cell r="A4276" t="str">
            <v>92014</v>
          </cell>
          <cell r="B4276" t="str">
            <v>Tomada baixa de embutir (3 módulos), 2p+t 10 a, sem suporte e sem placa - fornecimento e instalação. af_12/2015</v>
          </cell>
          <cell r="C4276" t="str">
            <v>un</v>
          </cell>
          <cell r="D4276">
            <v>34.28</v>
          </cell>
        </row>
        <row r="4277">
          <cell r="A4277" t="str">
            <v>92015</v>
          </cell>
          <cell r="B4277" t="str">
            <v>Tomada baixa de embutir (3 módulos), 2p+t 20 a, sem suporte e sem placa - fornecimento e instalação. af_12/2015</v>
          </cell>
          <cell r="C4277" t="str">
            <v>un</v>
          </cell>
          <cell r="D4277">
            <v>45.63</v>
          </cell>
        </row>
        <row r="4278">
          <cell r="A4278" t="str">
            <v>92016</v>
          </cell>
          <cell r="B4278" t="str">
            <v>Tomada baixa de embutir (3 módulos), 2p+t 10 a, incluindo suporte e placa - fornecimento e instalação. af_12/2015</v>
          </cell>
          <cell r="C4278" t="str">
            <v>un</v>
          </cell>
          <cell r="D4278">
            <v>40.9</v>
          </cell>
        </row>
        <row r="4279">
          <cell r="A4279" t="str">
            <v>92017</v>
          </cell>
          <cell r="B4279" t="str">
            <v>Tomada baixa de embutir (3 módulos), 2p+t 20 a, incluindo suporte e placa - fornecimento e instalação. af_12/2015</v>
          </cell>
          <cell r="C4279" t="str">
            <v>un</v>
          </cell>
          <cell r="D4279">
            <v>52.25</v>
          </cell>
        </row>
        <row r="4280">
          <cell r="A4280" t="str">
            <v>92018</v>
          </cell>
          <cell r="B4280" t="str">
            <v>Tomada baixa de embutir (4 módulos), 2p+t 10 a, sem suporte e sem placa - fornecimento e instalação. af_12/2015</v>
          </cell>
          <cell r="C4280" t="str">
            <v>un</v>
          </cell>
          <cell r="D4280">
            <v>45.43</v>
          </cell>
        </row>
        <row r="4281">
          <cell r="A4281" t="str">
            <v>92019</v>
          </cell>
          <cell r="B4281" t="str">
            <v>Tomada baixa de embutir (4 módulos), 2p+t 10 a, incluindo suporte e placa - fornecimento e instalação. af_12/2015</v>
          </cell>
          <cell r="C4281" t="str">
            <v>un</v>
          </cell>
          <cell r="D4281">
            <v>58.53</v>
          </cell>
        </row>
        <row r="4282">
          <cell r="A4282" t="str">
            <v>92020</v>
          </cell>
          <cell r="B4282" t="str">
            <v>Tomada baixa de embutir (6 módulos), 2p+t 10 a, sem suporte e sem placa - fornecimento e instalação. af_12/2015</v>
          </cell>
          <cell r="C4282" t="str">
            <v>un</v>
          </cell>
          <cell r="D4282">
            <v>67.349999999999994</v>
          </cell>
        </row>
        <row r="4283">
          <cell r="A4283" t="str">
            <v>92021</v>
          </cell>
          <cell r="B4283" t="str">
            <v>Tomada baixa de embutir (6 módulos), 2p+t 10 a, incluindo suporte e placa - fornecimento e instalação. af_12/2015</v>
          </cell>
          <cell r="C4283" t="str">
            <v>un</v>
          </cell>
          <cell r="D4283">
            <v>80.45</v>
          </cell>
        </row>
        <row r="4284">
          <cell r="A4284" t="str">
            <v>92022</v>
          </cell>
          <cell r="B4284" t="str">
            <v>Interruptor simples (1 módulo) com 1 tomada de embutir 2p+t 10 a, sem suporte e sem placa - fornecimento e instalação. af_12/2015</v>
          </cell>
          <cell r="C4284" t="str">
            <v>un</v>
          </cell>
          <cell r="D4284">
            <v>26.65</v>
          </cell>
        </row>
        <row r="4285">
          <cell r="A4285" t="str">
            <v>92023</v>
          </cell>
          <cell r="B4285" t="str">
            <v>Interruptor simples (1 módulo) com 1 tomada de embutir 2p+t 10 a, incluindo suporte e placa - fornecimento e instalação. af_12/2015</v>
          </cell>
          <cell r="C4285" t="str">
            <v>un</v>
          </cell>
          <cell r="D4285">
            <v>33.270000000000003</v>
          </cell>
        </row>
        <row r="4286">
          <cell r="A4286" t="str">
            <v>92024</v>
          </cell>
          <cell r="B4286" t="str">
            <v>Interruptor simples (1 módulo) com 2 tomadas de embutir 2p+t 10 a, sem suporte e sem placa - fornecimento e instalação. af_12/2015</v>
          </cell>
          <cell r="C4286" t="str">
            <v>un</v>
          </cell>
          <cell r="D4286">
            <v>39.479999999999997</v>
          </cell>
        </row>
        <row r="4287">
          <cell r="A4287" t="str">
            <v>92025</v>
          </cell>
          <cell r="B4287" t="str">
            <v>Interruptor simples (1 módulo) com 2 tomadas de embutir 2p+t 10 a, incluindo suporte e placa - fornecimento e instalação. af_12/2015</v>
          </cell>
          <cell r="C4287" t="str">
            <v>un</v>
          </cell>
          <cell r="D4287">
            <v>46.11</v>
          </cell>
        </row>
        <row r="4288">
          <cell r="A4288" t="str">
            <v>92026</v>
          </cell>
          <cell r="B4288" t="str">
            <v>Interruptor simples (2 módulos) com 1 tomada de embutir 2p+t 10 a, sem suporte e sem placa - fornecimento e instalação. af_12/2015</v>
          </cell>
          <cell r="C4288" t="str">
            <v>un</v>
          </cell>
          <cell r="D4288">
            <v>38.92</v>
          </cell>
        </row>
        <row r="4289">
          <cell r="A4289" t="str">
            <v>92027</v>
          </cell>
          <cell r="B4289" t="str">
            <v>Interruptor simples (2 módulos) com 1 tomada de embutir 2p+t 10 a, incluindo suporte e placa - fornecimento e instalação. af_12/2015</v>
          </cell>
          <cell r="C4289" t="str">
            <v>un</v>
          </cell>
          <cell r="D4289">
            <v>45.54</v>
          </cell>
        </row>
        <row r="4290">
          <cell r="A4290" t="str">
            <v>92028</v>
          </cell>
          <cell r="B4290" t="str">
            <v>Interruptor paralelo (1 módulo) com 1 tomada de embutir 2p+t 10 a, sem suporte e sem placa - fornecimento e instalação. af_12/2015</v>
          </cell>
          <cell r="C4290" t="str">
            <v>un</v>
          </cell>
          <cell r="D4290">
            <v>31.87</v>
          </cell>
        </row>
        <row r="4291">
          <cell r="A4291" t="str">
            <v>92029</v>
          </cell>
          <cell r="B4291" t="str">
            <v>Interruptor paralelo (1 módulo) com 1 tomada de embutir 2p+t 10 a, incluindo suporte e placa - fornecimento e instalação. af_12/2015</v>
          </cell>
          <cell r="C4291" t="str">
            <v>un</v>
          </cell>
          <cell r="D4291">
            <v>38.49</v>
          </cell>
        </row>
        <row r="4292">
          <cell r="A4292" t="str">
            <v>92030</v>
          </cell>
          <cell r="B4292" t="str">
            <v>Interruptor paralelo (1 módulo) com 2 tomadas de embutir 2p+t 10 a, sem suporte e sem placa - fornecimento e instalação. af_12/2015</v>
          </cell>
          <cell r="C4292" t="str">
            <v>un</v>
          </cell>
          <cell r="D4292">
            <v>44.68</v>
          </cell>
        </row>
        <row r="4293">
          <cell r="A4293" t="str">
            <v>92031</v>
          </cell>
          <cell r="B4293" t="str">
            <v>Interruptor paralelo (1 módulo) com 2 tomadas de embutir 2p+t 10 a, incluindo suporte e placa - fornecimento e instalação. af_12/2015</v>
          </cell>
          <cell r="C4293" t="str">
            <v>un</v>
          </cell>
          <cell r="D4293">
            <v>51.3</v>
          </cell>
        </row>
        <row r="4294">
          <cell r="A4294" t="str">
            <v>92032</v>
          </cell>
          <cell r="B4294" t="str">
            <v>Interruptor paralelo (2 módulos) com 1 tomada de embutir 2p+t 10 a, sem suporte e sem placa - fornecimento e instalação. af_12/2015</v>
          </cell>
          <cell r="C4294" t="str">
            <v>un</v>
          </cell>
          <cell r="D4294">
            <v>49.33</v>
          </cell>
        </row>
        <row r="4295">
          <cell r="A4295" t="str">
            <v>92033</v>
          </cell>
          <cell r="B4295" t="str">
            <v>Interruptor paralelo (2 módulos) com 1 tomada de embutir 2p+t 10 a, incluindo suporte e placa - fornecimento e instalação. af_12/2015</v>
          </cell>
          <cell r="C4295" t="str">
            <v>un</v>
          </cell>
          <cell r="D4295">
            <v>55.96</v>
          </cell>
        </row>
        <row r="4296">
          <cell r="A4296" t="str">
            <v>92034</v>
          </cell>
          <cell r="B4296" t="str">
            <v>Interruptor simples (1 módulo), interruptor paralelo (1 módulo) e 1 tomada de embutir 2p+t 10 a, sem suporte e sem placa - fornecimento e instalação. af_12/2015</v>
          </cell>
          <cell r="C4296" t="str">
            <v>un</v>
          </cell>
          <cell r="D4296">
            <v>44.14</v>
          </cell>
        </row>
        <row r="4297">
          <cell r="A4297" t="str">
            <v>92035</v>
          </cell>
          <cell r="B4297" t="str">
            <v>Interruptor simples (1 módulo), interruptor paralelo (1 módulo) e 1 tomada de embutir 2p+t 10 a, incluindo suporte e placa - fornecimento e instalação. af_12/2015</v>
          </cell>
          <cell r="C4297" t="str">
            <v>un</v>
          </cell>
          <cell r="D4297">
            <v>50.76</v>
          </cell>
        </row>
        <row r="4298">
          <cell r="A4298" t="str">
            <v>92865</v>
          </cell>
          <cell r="B4298" t="str">
            <v>Caixa octogonal 4" x 4", metálica, instalada em laje - fornecimento e instalação. af_12/2015</v>
          </cell>
          <cell r="C4298" t="str">
            <v>un</v>
          </cell>
          <cell r="D4298">
            <v>6.3</v>
          </cell>
        </row>
        <row r="4299">
          <cell r="A4299" t="str">
            <v>92866</v>
          </cell>
          <cell r="B4299" t="str">
            <v>Caixa sextavada 3" x 3", metálica, instalada em laje - fornecimento e instalação. af_12/2015</v>
          </cell>
          <cell r="C4299" t="str">
            <v>un</v>
          </cell>
          <cell r="D4299">
            <v>5.87</v>
          </cell>
        </row>
        <row r="4300">
          <cell r="A4300" t="str">
            <v>92867</v>
          </cell>
          <cell r="B4300" t="str">
            <v>Caixa retangular 4" x 2" alta (2,00 m do piso), metálica, instalada em parede - fornecimento e instalação. af_12/2015</v>
          </cell>
          <cell r="C4300" t="str">
            <v>un</v>
          </cell>
          <cell r="D4300">
            <v>15.22</v>
          </cell>
        </row>
        <row r="4301">
          <cell r="A4301" t="str">
            <v>92868</v>
          </cell>
          <cell r="B4301" t="str">
            <v>Caixa retangular 4" x 2" média (1,30 m do piso), metálica, instalada em parede - fornecimento e instalação. af_12/2015</v>
          </cell>
          <cell r="C4301" t="str">
            <v>un</v>
          </cell>
          <cell r="D4301">
            <v>8.09</v>
          </cell>
        </row>
        <row r="4302">
          <cell r="A4302" t="str">
            <v>92869</v>
          </cell>
          <cell r="B4302" t="str">
            <v>Caixa retangular 4" x 2" baixa (0,30 m do piso), metálica, instalada em parede - fornecimento e instalação. af_12/2015</v>
          </cell>
          <cell r="C4302" t="str">
            <v>un</v>
          </cell>
          <cell r="D4302">
            <v>5.41</v>
          </cell>
        </row>
        <row r="4303">
          <cell r="A4303" t="str">
            <v>92870</v>
          </cell>
          <cell r="B4303" t="str">
            <v>Caixa retangular 4" x 4" alta (2,00 m do piso), metálica, instalada em parede - fornecimento e instalação. af_12/2015</v>
          </cell>
          <cell r="C4303" t="str">
            <v>un</v>
          </cell>
          <cell r="D4303">
            <v>18.21</v>
          </cell>
        </row>
        <row r="4304">
          <cell r="A4304" t="str">
            <v>92871</v>
          </cell>
          <cell r="B4304" t="str">
            <v>Caixa retangular 4" x 4" média (1,30 m do piso), metálica, instalada em parede - fornecimento e instalação. af_12/2015</v>
          </cell>
          <cell r="C4304" t="str">
            <v>un</v>
          </cell>
          <cell r="D4304">
            <v>9.99</v>
          </cell>
        </row>
        <row r="4305">
          <cell r="A4305" t="str">
            <v>92567</v>
          </cell>
          <cell r="B4305" t="str">
            <v>Fabricação e instalação de estrutura pontaleteada de madeira não aparelhada para telhados com mais que 2 águas e para telha cerâmica ou de concreto. af_12/2015</v>
          </cell>
          <cell r="C4305" t="str">
            <v>m²</v>
          </cell>
          <cell r="D4305">
            <v>15.92</v>
          </cell>
        </row>
        <row r="4306">
          <cell r="A4306" t="str">
            <v>92568</v>
          </cell>
          <cell r="B4306" t="str">
            <v>Trama de aço composta por ripas, caibros e terças para telhados de até 2 águas para telha de encaixe de cerâmica ou de concreto. af_12/2015</v>
          </cell>
          <cell r="C4306" t="str">
            <v>m²</v>
          </cell>
          <cell r="D4306">
            <v>78.260000000000005</v>
          </cell>
        </row>
        <row r="4307">
          <cell r="A4307" t="str">
            <v>92569</v>
          </cell>
          <cell r="B4307" t="str">
            <v>Trama de aço composta por ripas e caibros para telhados de até 2 águas para telha de encaixe de cerâmica ou de concreto. af_12/2015</v>
          </cell>
          <cell r="C4307" t="str">
            <v>m²</v>
          </cell>
          <cell r="D4307">
            <v>36.53</v>
          </cell>
        </row>
        <row r="4308">
          <cell r="A4308" t="str">
            <v>92570</v>
          </cell>
          <cell r="B4308" t="str">
            <v>Trama de aço composta por ripas para telhados de até 2 águas para telha de encaixe de cerâmica ou de concreto. af_12/2015</v>
          </cell>
          <cell r="C4308" t="str">
            <v>m²</v>
          </cell>
          <cell r="D4308">
            <v>18.09</v>
          </cell>
        </row>
        <row r="4309">
          <cell r="A4309" t="str">
            <v>92571</v>
          </cell>
          <cell r="B4309" t="str">
            <v>Trama de aço composta por ripas, caibros e terças para telhados de mais de 2 águas para telha de encaixe de cerâmica ou de concreto. af_12/2015</v>
          </cell>
          <cell r="C4309" t="str">
            <v>m²</v>
          </cell>
          <cell r="D4309">
            <v>82.29</v>
          </cell>
        </row>
        <row r="4310">
          <cell r="A4310" t="str">
            <v>92572</v>
          </cell>
          <cell r="B4310" t="str">
            <v>Trama de aço composta por ripas e caibros para telhados de mais de 2 águas para telha de encaixe de cerâmica ou de concreto. af_12/2015</v>
          </cell>
          <cell r="C4310" t="str">
            <v>m²</v>
          </cell>
          <cell r="D4310">
            <v>38.840000000000003</v>
          </cell>
        </row>
        <row r="4311">
          <cell r="A4311" t="str">
            <v>92573</v>
          </cell>
          <cell r="B4311" t="str">
            <v>Trama de aço composta por ripas para telhados de mais de 2 águas para telha de encaixe de cerâmica ou de concreto. af_12/2015</v>
          </cell>
          <cell r="C4311" t="str">
            <v>m²</v>
          </cell>
          <cell r="D4311">
            <v>19.690000000000001</v>
          </cell>
        </row>
        <row r="4312">
          <cell r="A4312" t="str">
            <v>92574</v>
          </cell>
          <cell r="B4312" t="str">
            <v>Trama de aço composta por ripas, caibros e terças para telhados de até 2 águas para telha cerâmica capa-canal. af_12/2015</v>
          </cell>
          <cell r="C4312" t="str">
            <v>m²</v>
          </cell>
          <cell r="D4312">
            <v>85.04</v>
          </cell>
        </row>
        <row r="4313">
          <cell r="A4313" t="str">
            <v>92575</v>
          </cell>
          <cell r="B4313" t="str">
            <v>Trama de aço composta por ripas e caibros para telhados de até 2 águas para telha cerâmica capa-canal. af_12/2015</v>
          </cell>
          <cell r="C4313" t="str">
            <v>m²</v>
          </cell>
          <cell r="D4313">
            <v>36.04</v>
          </cell>
        </row>
        <row r="4314">
          <cell r="A4314" t="str">
            <v>92576</v>
          </cell>
          <cell r="B4314" t="str">
            <v>Trama de aço composta por ripas para telhados de até 2 águas para telha cerâmica capa-canal. af_12/2015</v>
          </cell>
          <cell r="C4314" t="str">
            <v>m²</v>
          </cell>
          <cell r="D4314">
            <v>14.54</v>
          </cell>
        </row>
        <row r="4315">
          <cell r="A4315" t="str">
            <v>92577</v>
          </cell>
          <cell r="B4315" t="str">
            <v>Trama de aço composta por ripas, caibros e terças para telhados de mais de 2 águas para telha cerâmica capa-canal. af_12/2015</v>
          </cell>
          <cell r="C4315" t="str">
            <v>m²</v>
          </cell>
          <cell r="D4315">
            <v>89.51</v>
          </cell>
        </row>
        <row r="4316">
          <cell r="A4316" t="str">
            <v>92578</v>
          </cell>
          <cell r="B4316" t="str">
            <v>Trama de aço composta por ripas e caibros para telhados de mais de 2 águas para telha cerâmica capa-canal. af_12/2015</v>
          </cell>
          <cell r="C4316" t="str">
            <v>m²</v>
          </cell>
          <cell r="D4316">
            <v>38.44</v>
          </cell>
        </row>
        <row r="4317">
          <cell r="A4317" t="str">
            <v>92579</v>
          </cell>
          <cell r="B4317" t="str">
            <v>Trama de aço composta por ripas para telhados de mais de 2 águas para telha cerâmica capa-canal. af_12/2015</v>
          </cell>
          <cell r="C4317" t="str">
            <v>m²</v>
          </cell>
          <cell r="D4317">
            <v>15.82</v>
          </cell>
        </row>
        <row r="4318">
          <cell r="A4318" t="str">
            <v>92580</v>
          </cell>
          <cell r="B4318" t="str">
            <v>Trama de aço composta por terças para telhados de até 2 águas para telha ondulada de fibrocimento, metálica, plástica ou termoacústica. af_12/2015</v>
          </cell>
          <cell r="C4318" t="str">
            <v>m²</v>
          </cell>
          <cell r="D4318">
            <v>37.369999999999997</v>
          </cell>
        </row>
        <row r="4319">
          <cell r="A4319" t="str">
            <v>92581</v>
          </cell>
          <cell r="B4319" t="str">
            <v>Trama de aço composta por terças para telhados de até 2 águas para telha estrutural de fibrocimento. af_12/2015</v>
          </cell>
          <cell r="C4319" t="str">
            <v>m²</v>
          </cell>
          <cell r="D4319">
            <v>39.39</v>
          </cell>
        </row>
        <row r="4320">
          <cell r="A4320" t="str">
            <v>92582</v>
          </cell>
          <cell r="B4320" t="str">
            <v>Fabricação e instalação de tesoura inteira em aço, vão de 3 m, para telha cerâmica ou de concreto. af_12/2015</v>
          </cell>
          <cell r="C4320" t="str">
            <v>un</v>
          </cell>
          <cell r="D4320">
            <v>474.88</v>
          </cell>
        </row>
        <row r="4321">
          <cell r="A4321" t="str">
            <v>92584</v>
          </cell>
          <cell r="B4321" t="str">
            <v>Fabricação e instalação de tesoura inteira em aço, vão de 4 m, para telha cerâmica ou de concreto. af_12/2015</v>
          </cell>
          <cell r="C4321" t="str">
            <v>un</v>
          </cell>
          <cell r="D4321">
            <v>565.13</v>
          </cell>
        </row>
        <row r="4322">
          <cell r="A4322" t="str">
            <v>92586</v>
          </cell>
          <cell r="B4322" t="str">
            <v>Fabricação e instalação de tesoura inteira em aço, vão de 5 m, para telha cerâmica ou de concreto. af_12/2015</v>
          </cell>
          <cell r="C4322" t="str">
            <v>un</v>
          </cell>
          <cell r="D4322">
            <v>655.38</v>
          </cell>
        </row>
        <row r="4323">
          <cell r="A4323" t="str">
            <v>92588</v>
          </cell>
          <cell r="B4323" t="str">
            <v>Fabricação e instalação de tesoura inteira em aço, vão de 6 m, para telha cerâmica ou de concreto. af_12/2015</v>
          </cell>
          <cell r="C4323" t="str">
            <v>un</v>
          </cell>
          <cell r="D4323">
            <v>809.13</v>
          </cell>
        </row>
        <row r="4324">
          <cell r="A4324" t="str">
            <v>92590</v>
          </cell>
          <cell r="B4324" t="str">
            <v>Fabricação e instalação de tesoura inteira em aço, vão de 7 m, para telha cerâmica ou de concreto. af_12/2015</v>
          </cell>
          <cell r="C4324" t="str">
            <v>un</v>
          </cell>
          <cell r="D4324">
            <v>899.38</v>
          </cell>
        </row>
        <row r="4325">
          <cell r="A4325" t="str">
            <v>92592</v>
          </cell>
          <cell r="B4325" t="str">
            <v>Fabricação e instalação de tesoura inteira em aço, vão de 8 m, para telha cerâmica ou de concreto. af_12/2015</v>
          </cell>
          <cell r="C4325" t="str">
            <v>un</v>
          </cell>
          <cell r="D4325">
            <v>1008.72</v>
          </cell>
        </row>
        <row r="4326">
          <cell r="A4326" t="str">
            <v>92593</v>
          </cell>
          <cell r="B4326" t="str">
            <v>Fabricação e instalação de tesoura inteira em aço, para vãos de 3 a 12 m e para qualquer tipo de telha. af_12/2015</v>
          </cell>
          <cell r="C4326" t="str">
            <v>kg</v>
          </cell>
          <cell r="D4326">
            <v>7.67</v>
          </cell>
        </row>
        <row r="4327">
          <cell r="A4327" t="str">
            <v>92594</v>
          </cell>
          <cell r="B4327" t="str">
            <v>Fabricação e instalação de tesoura inteira em aço, vão de 9 m, para telha cerâmica ou de concreto. af_12/2015</v>
          </cell>
          <cell r="C4327" t="str">
            <v>un</v>
          </cell>
          <cell r="D4327">
            <v>1159.74</v>
          </cell>
        </row>
        <row r="4328">
          <cell r="A4328" t="str">
            <v>92596</v>
          </cell>
          <cell r="B4328" t="str">
            <v>Fabricação e instalação de tesoura inteira em aço, vão de 10 m, para telha cerâmica ou de concreto. af_12/2015</v>
          </cell>
          <cell r="C4328" t="str">
            <v>un</v>
          </cell>
          <cell r="D4328">
            <v>1283.47</v>
          </cell>
        </row>
        <row r="4329">
          <cell r="A4329" t="str">
            <v>92598</v>
          </cell>
          <cell r="B4329" t="str">
            <v>Fabricação e instalação de tesoura inteira em aço, vão de 11 m, para telha cerâmica ou de concreto. af_12/2015</v>
          </cell>
          <cell r="C4329" t="str">
            <v>un</v>
          </cell>
          <cell r="D4329">
            <v>1373.72</v>
          </cell>
        </row>
        <row r="4330">
          <cell r="A4330" t="str">
            <v>92600</v>
          </cell>
          <cell r="B4330" t="str">
            <v>Fabricação e instalação de tesoura inteira em aço, vão de 12 m, para telha cerâmica ou de concreto. af_12/2015</v>
          </cell>
          <cell r="C4330" t="str">
            <v>un</v>
          </cell>
          <cell r="D4330">
            <v>1480.45</v>
          </cell>
        </row>
        <row r="4331">
          <cell r="A4331" t="str">
            <v>92602</v>
          </cell>
          <cell r="B4331" t="str">
            <v>Fabricação e instalação de tesoura inteira em aço, vão de 3 m, para telha ondulada de fibrocimento, metálica, plástica ou termoacústica. af_12/2015</v>
          </cell>
          <cell r="C4331" t="str">
            <v>un</v>
          </cell>
          <cell r="D4331">
            <v>474.88</v>
          </cell>
        </row>
        <row r="4332">
          <cell r="A4332" t="str">
            <v>92604</v>
          </cell>
          <cell r="B4332" t="str">
            <v>Fabricação e instalação de tesoura inteira em aço, vão de 4 m, para telha ondulada de fibrocimento, metálica, plástica ou termoacústica. af_12/2015</v>
          </cell>
          <cell r="C4332" t="str">
            <v>un</v>
          </cell>
          <cell r="D4332">
            <v>548.65</v>
          </cell>
        </row>
        <row r="4333">
          <cell r="A4333" t="str">
            <v>92606</v>
          </cell>
          <cell r="B4333" t="str">
            <v>Fabricação e instalação de tesoura inteira em aço, vão de 5 m, para telha ondulada de fibrocimento, metálica, plástica ou termoacústica. af_12/2015</v>
          </cell>
          <cell r="C4333" t="str">
            <v>un</v>
          </cell>
          <cell r="D4333">
            <v>638.9</v>
          </cell>
        </row>
        <row r="4334">
          <cell r="A4334" t="str">
            <v>92608</v>
          </cell>
          <cell r="B4334" t="str">
            <v>Fabricação e instalação de tesoura inteira em aço, vão de 6 m, para telha ondulada de fibrocimento, metálica, plástica ou termoacústica. af_12/2015</v>
          </cell>
          <cell r="C4334" t="str">
            <v>un</v>
          </cell>
          <cell r="D4334">
            <v>776.17</v>
          </cell>
        </row>
        <row r="4335">
          <cell r="A4335" t="str">
            <v>92610</v>
          </cell>
          <cell r="B4335" t="str">
            <v>Fabricação e instalação de tesoura inteira em aço, vão de 7 m, para telha ondulada de fibrocimento, metálica, plástica ou termoacústica. af_12/2015</v>
          </cell>
          <cell r="C4335" t="str">
            <v>un</v>
          </cell>
          <cell r="D4335">
            <v>866.42</v>
          </cell>
        </row>
        <row r="4336">
          <cell r="A4336" t="str">
            <v>92612</v>
          </cell>
          <cell r="B4336" t="str">
            <v>Fabricação e instalação de tesoura inteira em aço, vão de 8 m, para telha ondulada de fibrocimento, metálica, plástica ou termoacústica. af_12/2015</v>
          </cell>
          <cell r="C4336" t="str">
            <v>un</v>
          </cell>
          <cell r="D4336">
            <v>975.76</v>
          </cell>
        </row>
        <row r="4337">
          <cell r="A4337" t="str">
            <v>92614</v>
          </cell>
          <cell r="B4337" t="str">
            <v>Fabricação e instalação de tesoura inteira em aço, vão de 9 m, para telha ondulada de fibrocimento, metálica, plástica ou termoacústica. af_12/2015</v>
          </cell>
          <cell r="C4337" t="str">
            <v>un</v>
          </cell>
          <cell r="D4337">
            <v>1093.82</v>
          </cell>
        </row>
        <row r="4338">
          <cell r="A4338" t="str">
            <v>92616</v>
          </cell>
          <cell r="B4338" t="str">
            <v>Fabricação e instalação de tesoura inteira em aço, vão de 10 m, para telha ondulada de fibrocimento, metálica, plástica ou termoacústica. af_12/2015</v>
          </cell>
          <cell r="C4338" t="str">
            <v>un</v>
          </cell>
          <cell r="D4338">
            <v>1234.03</v>
          </cell>
        </row>
        <row r="4339">
          <cell r="A4339" t="str">
            <v>92618</v>
          </cell>
          <cell r="B4339" t="str">
            <v>Fabricação e instalação de tesoura inteira em aço, vão de 11 m, para telha ondulada de fibrocimento, metálica, plástica ou termoacústica. af_12/2015</v>
          </cell>
          <cell r="C4339" t="str">
            <v>un</v>
          </cell>
          <cell r="D4339">
            <v>1324.28</v>
          </cell>
        </row>
        <row r="4340">
          <cell r="A4340" t="str">
            <v>92620</v>
          </cell>
          <cell r="B4340" t="str">
            <v>Fabricação e instalação de tesoura inteira em aço, vão de 12 m, para telha ondulada de fibrocimento, metálica, plástica ou termoacústica. af_12/2015</v>
          </cell>
          <cell r="C4340" t="str">
            <v>un</v>
          </cell>
          <cell r="D4340">
            <v>1414.53</v>
          </cell>
        </row>
        <row r="4341">
          <cell r="A4341" t="str">
            <v>91069</v>
          </cell>
          <cell r="B4341" t="str">
            <v>Execução de revestimento de concreto projetado com espessura de 7 cm, armado com tela, inclinação menor que 90°, aplicação contínua, utilizando equipamento de projeção com 6 m³/h de capacidade. af_01/2016</v>
          </cell>
          <cell r="C4341" t="str">
            <v>m²</v>
          </cell>
          <cell r="D4341">
            <v>68.45</v>
          </cell>
        </row>
        <row r="4342">
          <cell r="A4342" t="str">
            <v>91070</v>
          </cell>
          <cell r="B4342" t="str">
            <v>Execução de revestimento de concreto projetado com espessura de 10 cm, armado com tela, inclinação menor que 90°, aplicação contínua, utilizando equipamento de projeção com 6 m³/h de capacidade. af_01/2016</v>
          </cell>
          <cell r="C4342" t="str">
            <v>m²</v>
          </cell>
          <cell r="D4342">
            <v>76.11</v>
          </cell>
        </row>
        <row r="4343">
          <cell r="A4343" t="str">
            <v>91071</v>
          </cell>
          <cell r="B4343" t="str">
            <v>Execução de revestimento de concreto projetado com espessura de 7 cm, armado com tela, inclinação de 90°, aplicação contínua, utilizando equipamento de projeção com 6 m³/h de capacidade. af_01/2016</v>
          </cell>
          <cell r="C4343" t="str">
            <v>m²</v>
          </cell>
          <cell r="D4343">
            <v>87.76</v>
          </cell>
        </row>
        <row r="4344">
          <cell r="A4344" t="str">
            <v>91072</v>
          </cell>
          <cell r="B4344" t="str">
            <v>Execução de revestimento de concreto projetado com espessura de 10 cm, armado com tela, inclinação de 90°, aplicação contínua, utilizando equipamento de projeção com 6 m³/h de capacidade. af_01/2016</v>
          </cell>
          <cell r="C4344" t="str">
            <v>m²</v>
          </cell>
          <cell r="D4344">
            <v>95.41</v>
          </cell>
        </row>
        <row r="4345">
          <cell r="A4345" t="str">
            <v>91073</v>
          </cell>
          <cell r="B4345" t="str">
            <v>Execução de revestimento de concreto projetado com espessura de 7 cm, armado com tela, inclinação menor que 90°, aplicação contínua, utilizando equipamento de projeção com 3 m³/h de capacidade. af_01/2016</v>
          </cell>
          <cell r="C4345" t="str">
            <v>m²</v>
          </cell>
          <cell r="D4345">
            <v>74.34</v>
          </cell>
        </row>
        <row r="4346">
          <cell r="A4346" t="str">
            <v>91074</v>
          </cell>
          <cell r="B4346" t="str">
            <v>Execução de revestimento de concreto projetado com espessura de 10 cm, armado com tela, inclinação menor que 90°, aplicação contínua, utilizando equipamento de projeção com 3 m³/h de capacidade. af_01/2016</v>
          </cell>
          <cell r="C4346" t="str">
            <v>m²</v>
          </cell>
          <cell r="D4346">
            <v>82.61</v>
          </cell>
        </row>
        <row r="4347">
          <cell r="A4347" t="str">
            <v>91299</v>
          </cell>
          <cell r="B4347" t="str">
            <v>Porta de madeira, tipo mexicana, semi-oca (pesada ou superpesada), 80x210cm, espessura de 3,5cm, incluso dobradiças - fornecimento e instalação. af_08/2015</v>
          </cell>
          <cell r="C4347" t="str">
            <v>un</v>
          </cell>
          <cell r="D4347">
            <v>764.48</v>
          </cell>
        </row>
        <row r="4348">
          <cell r="A4348" t="str">
            <v>91300</v>
          </cell>
          <cell r="B4348" t="str">
            <v>Alizar / guarnição de 5x1,5cm para porta de 60x210cm fixado com pregos, padrão popular - fornecimento e instalação. af_08/2015_p</v>
          </cell>
          <cell r="C4348" t="str">
            <v>un</v>
          </cell>
          <cell r="D4348">
            <v>19.809999999999999</v>
          </cell>
        </row>
        <row r="4349">
          <cell r="A4349" t="str">
            <v>91301</v>
          </cell>
          <cell r="B4349" t="str">
            <v>Alizar / guarnição de 5x1,5cm para porta de 70x210cm fixado com pregos, padrão popular - fornecimento e instalação. af_08/2015_p</v>
          </cell>
          <cell r="C4349" t="str">
            <v>un</v>
          </cell>
          <cell r="D4349">
            <v>20.8</v>
          </cell>
        </row>
        <row r="4350">
          <cell r="A4350" t="str">
            <v>91302</v>
          </cell>
          <cell r="B4350" t="str">
            <v>Alizar / guarnição de 5x1,5cm para porta de 80x210cm fixado com pregos, padrão popular - fornecimento e instalação. af_08/2015_p</v>
          </cell>
          <cell r="C4350" t="str">
            <v>un</v>
          </cell>
          <cell r="D4350">
            <v>21.79</v>
          </cell>
        </row>
        <row r="4351">
          <cell r="A4351" t="str">
            <v>91303</v>
          </cell>
          <cell r="B4351" t="str">
            <v>Alizar / guarnição de 5x1,5cm para porta de 90x210cm fixado com pregos, padrão popular - fornecimento e instalação. af_08/2015_p</v>
          </cell>
          <cell r="C4351" t="str">
            <v>un</v>
          </cell>
          <cell r="D4351">
            <v>22.8</v>
          </cell>
        </row>
        <row r="4352">
          <cell r="A4352" t="str">
            <v>91304</v>
          </cell>
          <cell r="B4352" t="str">
            <v>Fechadura de embutir com cilindro, externa, completa, acabamento padrão popular, incluso execução de furo - fornecimento e instalação. af_08/2015</v>
          </cell>
          <cell r="C4352" t="str">
            <v>un</v>
          </cell>
          <cell r="D4352">
            <v>54.13</v>
          </cell>
        </row>
        <row r="4353">
          <cell r="A4353" t="str">
            <v>91305</v>
          </cell>
          <cell r="B4353" t="str">
            <v>Fechadura de embutir para porta de banheiro, completa, acabamento padrão popular, incluso execução de furo - fornecimento e instalação. af_08/2015</v>
          </cell>
          <cell r="C4353" t="str">
            <v>un</v>
          </cell>
          <cell r="D4353">
            <v>40.840000000000003</v>
          </cell>
        </row>
        <row r="4354">
          <cell r="A4354" t="str">
            <v>91307</v>
          </cell>
          <cell r="B4354" t="str">
            <v>Fechadura de embutir para portas internas, completa, acabamento padrão popular, com execução de furo - fornecimento e instalação. af_08/2015</v>
          </cell>
          <cell r="C4354" t="str">
            <v>un</v>
          </cell>
          <cell r="D4354">
            <v>42.93</v>
          </cell>
        </row>
        <row r="4355">
          <cell r="A4355" t="str">
            <v>91312</v>
          </cell>
          <cell r="B4355" t="str">
            <v>Kit de porta de madeira para pintura, semi-oca (leve ou média), padrão popular, 60x210cm, espessura de 3,5cm, itens inclusos: dobradiças, montagem e instalação do batente, fechadura com execução do furo - fornecimento e instalação. af_08/2015</v>
          </cell>
          <cell r="C4355" t="str">
            <v>un</v>
          </cell>
          <cell r="D4355">
            <v>366.06</v>
          </cell>
        </row>
        <row r="4356">
          <cell r="A4356" t="str">
            <v>91313</v>
          </cell>
          <cell r="B4356" t="str">
            <v>Kit de porta de madeira para pintura, semi-oca (leve ou média), padrão popular, 70x210cm, espessura de 3,5cm, itens inclusos: dobradiças, montagem e instalação do batente, fechadura com execução do furo - fornecimento e instalação. af_08/2015</v>
          </cell>
          <cell r="C4356" t="str">
            <v>un</v>
          </cell>
          <cell r="D4356">
            <v>383.44</v>
          </cell>
        </row>
        <row r="4357">
          <cell r="A4357" t="str">
            <v>91314</v>
          </cell>
          <cell r="B4357" t="str">
            <v>Kit de porta de madeira para pintura, semi-oca (leve ou média), padrão popular, 80x210cm, espessura de 3,5cm, itens inclusos: dobradiças, montagem e instalação do batente, fechadura com execução do furo - fornecimento e instalação. af_08/2015</v>
          </cell>
          <cell r="C4357" t="str">
            <v>un</v>
          </cell>
          <cell r="D4357">
            <v>409.96</v>
          </cell>
        </row>
        <row r="4358">
          <cell r="A4358" t="str">
            <v>91315</v>
          </cell>
          <cell r="B4358" t="str">
            <v>Kit de porta de madeira para pintura, semi-oca (leve ou média), padrão popular, 90x210cm, espessura de 3,5cm, itens inclusos: dobradiças, montagem e instalação do batente, fechadura com execução do furo - fornecimento e instalação. af_08/2015</v>
          </cell>
          <cell r="C4358" t="str">
            <v>un</v>
          </cell>
          <cell r="D4358">
            <v>432.84</v>
          </cell>
        </row>
        <row r="4359">
          <cell r="A4359" t="str">
            <v>91318</v>
          </cell>
          <cell r="B4359" t="str">
            <v>Kit de porta de madeira para pintura, semi-oca (leve ou média), padrão popular, 60x210cm, espessura de 3,5cm, itens inclusos: dobradiças, montagem e instalação do batente, sem fechadura - fornecimento e instalação. af_08/2015</v>
          </cell>
          <cell r="C4359" t="str">
            <v>un</v>
          </cell>
          <cell r="D4359">
            <v>325.20999999999998</v>
          </cell>
        </row>
        <row r="4360">
          <cell r="A4360" t="str">
            <v>91319</v>
          </cell>
          <cell r="B4360" t="str">
            <v>Kit de porta de madeira para pintura, semi-oca (leve ou média), padrão popular, 70x210cm, espessura de 3,5cm, itens inclusos: dobradiças, montagem e instalação do batente, sem fechadura - fornecimento e instalação. af_08/2015</v>
          </cell>
          <cell r="C4360" t="str">
            <v>un</v>
          </cell>
          <cell r="D4360">
            <v>340.51</v>
          </cell>
        </row>
        <row r="4361">
          <cell r="A4361" t="str">
            <v>91320</v>
          </cell>
          <cell r="B4361" t="str">
            <v>Kit de porta de madeira para pintura, semi-oca (leve ou média), padrão popular, 80x210cm, espessura de 3,5cm, itens inclusos: dobradiças, montagem e instalação do batente, sem fechadura - fornecimento e instalação. af_08/2015</v>
          </cell>
          <cell r="C4361" t="str">
            <v>un</v>
          </cell>
          <cell r="D4361">
            <v>355.83</v>
          </cell>
        </row>
        <row r="4362">
          <cell r="A4362" t="str">
            <v>91321</v>
          </cell>
          <cell r="B4362" t="str">
            <v>Kit de porta de madeira para pintura, semi-oca (leve ou média), padrão popular, 90x210cm, espessura de 3,5cm, itens inclusos: dobradiças, montagem e instalação do batente, sem fechadura - fornecimento e instalação. af_08/2015</v>
          </cell>
          <cell r="C4362" t="str">
            <v>un</v>
          </cell>
          <cell r="D4362">
            <v>378.71</v>
          </cell>
        </row>
        <row r="4363">
          <cell r="A4363" t="str">
            <v>91324</v>
          </cell>
          <cell r="B4363" t="str">
            <v>Kit de porta de madeira para verniz, semi-oca (leve ou média), padrão popular, 60x210cm, espessura de 3,5cm, itens inclusos: dobradiças, montagem e instalação do batente, sem fechadura - fornecimento e instalação. af_08/2015</v>
          </cell>
          <cell r="C4363" t="str">
            <v>un</v>
          </cell>
          <cell r="D4363">
            <v>356.07</v>
          </cell>
        </row>
        <row r="4364">
          <cell r="A4364" t="str">
            <v>91325</v>
          </cell>
          <cell r="B4364" t="str">
            <v>Kit de porta de madeira para verniz, semi-oca (leve ou média), padrão popular, 70x210cm, espessura de 3,5cm, itens inclusos: dobradiças, montagem e instalação do batente, sem fechadura - fornecimento e instalação. af_08/2015</v>
          </cell>
          <cell r="C4364" t="str">
            <v>un</v>
          </cell>
          <cell r="D4364">
            <v>377.99</v>
          </cell>
        </row>
        <row r="4365">
          <cell r="A4365" t="str">
            <v>91326</v>
          </cell>
          <cell r="B4365" t="str">
            <v>Kit de porta de madeira para verniz, semi-oca (leve ou média), padrão popular, 80x210cm, espessura de 3,5cm, itens inclusos: dobradiças, montagem e instalação do batente, sem fechadura - fornecimento e instalação. af_08/2015</v>
          </cell>
          <cell r="C4365" t="str">
            <v>un</v>
          </cell>
          <cell r="D4365">
            <v>395.43</v>
          </cell>
        </row>
        <row r="4366">
          <cell r="A4366" t="str">
            <v>91327</v>
          </cell>
          <cell r="B4366" t="str">
            <v>Kit de porta de madeira para verniz, semi-oca (leve ou média), padrão popular, 90x210cm, espessura de 3,5cm, itens inclusos: dobradiças, montagem e instalação do batente, sem fechadura - fornecimento e instalação. af_08/2015</v>
          </cell>
          <cell r="C4366" t="str">
            <v>un</v>
          </cell>
          <cell r="D4366">
            <v>425.34</v>
          </cell>
        </row>
        <row r="4367">
          <cell r="A4367" t="str">
            <v>91328</v>
          </cell>
          <cell r="B4367" t="str">
            <v>Kit de porta de madeira almofadada, semi-oca (leve ou média), padrão médio 60x210cm, espessura de 3cm, itens inclusos: dobradiças, montagem e instalação do batente, sem fechadura - fornecimento e instalação. af_08/2015</v>
          </cell>
          <cell r="C4367" t="str">
            <v>un</v>
          </cell>
          <cell r="D4367">
            <v>605.20000000000005</v>
          </cell>
        </row>
        <row r="4368">
          <cell r="A4368" t="str">
            <v>91329</v>
          </cell>
          <cell r="B4368" t="str">
            <v>Kit de porta de madeira almofadada, semi-oca (leve ou média), padrão popular, 60x210cm, espessura de 3cm, itens inclusos: dobradiças, montagem e instalação do batente, sem fechadura - fornecimento e instalação. af_08/2015</v>
          </cell>
          <cell r="C4368" t="str">
            <v>un</v>
          </cell>
          <cell r="D4368">
            <v>560.80999999999995</v>
          </cell>
        </row>
        <row r="4369">
          <cell r="A4369" t="str">
            <v>91330</v>
          </cell>
          <cell r="B4369" t="str">
            <v>Kit de porta de madeira almofadada, semi-oca (leve ou média), padrão médio, 70x210cm, espessura de 3cm, itens inclusos: dobradiças, montagem e instalação do batente, sem fechadura - fornecimento e instalação. af_08/2015</v>
          </cell>
          <cell r="C4369" t="str">
            <v>un</v>
          </cell>
          <cell r="D4369">
            <v>630.05999999999995</v>
          </cell>
        </row>
        <row r="4370">
          <cell r="A4370" t="str">
            <v>91331</v>
          </cell>
          <cell r="B4370" t="str">
            <v>Kit de porta de madeira almofadada, semi-oca (leve ou média), padrão popular, 70x210cm, espessura de 3cm, itens inclusos: dobradiças, montagem e instalação do batente, sem fechadura - fornecimento e instalação. af_08/2015</v>
          </cell>
          <cell r="C4370" t="str">
            <v>un</v>
          </cell>
          <cell r="D4370">
            <v>585.53</v>
          </cell>
        </row>
        <row r="4371">
          <cell r="A4371" t="str">
            <v>91332</v>
          </cell>
          <cell r="B4371" t="str">
            <v>Kit de porta de madeira almofadada, semi-oca (leve ou média), padrão médio, 80x210cm, espessura de 3,5cm, itens inclusos: dobradiças, montagem e instalação do batente, sem fechadura - fornecimento e instalação. af_08/2015</v>
          </cell>
          <cell r="C4371" t="str">
            <v>un</v>
          </cell>
          <cell r="D4371">
            <v>519.66</v>
          </cell>
        </row>
        <row r="4372">
          <cell r="A4372" t="str">
            <v>91333</v>
          </cell>
          <cell r="B4372" t="str">
            <v>Kit de porta de madeira almofadada, semi-oca (leve ou média), padrão popular, 80x210cm, espessura de 3,5cm, itens inclusos: dobradiças, montagem e instalação do batente, sem fechadura - fornecimento e instalação. af_08/2015</v>
          </cell>
          <cell r="C4372" t="str">
            <v>un</v>
          </cell>
          <cell r="D4372">
            <v>474.97</v>
          </cell>
        </row>
        <row r="4373">
          <cell r="A4373" t="str">
            <v>91334</v>
          </cell>
          <cell r="B4373" t="str">
            <v>Kit de porta de madeira tipo veneziana, semi-oca (leve ou média), padrão médio, 80x210cm, espessura de 3cm, itens inclusos: dobradiças, montagem e instalação do batente, sem fechadura - fornecimento e instalação. af_08/2015</v>
          </cell>
          <cell r="C4373" t="str">
            <v>un</v>
          </cell>
          <cell r="D4373">
            <v>731.08</v>
          </cell>
        </row>
        <row r="4374">
          <cell r="A4374" t="str">
            <v>91335</v>
          </cell>
          <cell r="B4374" t="str">
            <v>Kit de porta de madeira tipo veneziana, semi-oca (leve ou média), padrão popular, 80x210cm, espessura de 3cm, itens inclusos: dobradiças, montagem e instalação do batente, sem fechadura - fornecimento e instalação. af_08/2015</v>
          </cell>
          <cell r="C4374" t="str">
            <v>un</v>
          </cell>
          <cell r="D4374">
            <v>686.4</v>
          </cell>
        </row>
        <row r="4375">
          <cell r="A4375" t="str">
            <v>91336</v>
          </cell>
          <cell r="B4375" t="str">
            <v>Kit de porta de madeira tipo mexicana, semi-oca (pesada ou superpesada), padrão médio, 80x210cm, espessura de 3cm, itens inclusos: dobradiças, montagem e instalação do batente, sem fechadura - fornecimento e instalação. af_08/2015</v>
          </cell>
          <cell r="C4375" t="str">
            <v>un</v>
          </cell>
          <cell r="D4375">
            <v>1033.55</v>
          </cell>
        </row>
        <row r="4376">
          <cell r="A4376" t="str">
            <v>91337</v>
          </cell>
          <cell r="B4376" t="str">
            <v>Kit de porta de madeira tipo mexicana, semi-oca (pesada ou superpesada), padrão popular, 80x210cm, espessura de 3cm, itens inclusos: dobradiças, montagem e instalação do batente, sem fechadura - fornecimento e instalação. af_08/2015</v>
          </cell>
          <cell r="C4376" t="str">
            <v>un</v>
          </cell>
          <cell r="D4376">
            <v>988.87</v>
          </cell>
        </row>
        <row r="4377">
          <cell r="A4377" t="str">
            <v>91338</v>
          </cell>
          <cell r="B4377" t="str">
            <v>Porta de alumínio de abrir com guarnição, fixação com parafusos - fornecimento e instalação. af_08/2015</v>
          </cell>
          <cell r="C4377" t="str">
            <v>m²</v>
          </cell>
          <cell r="D4377">
            <v>1173.75</v>
          </cell>
        </row>
        <row r="4378">
          <cell r="A4378" t="str">
            <v>92872</v>
          </cell>
          <cell r="B4378" t="str">
            <v>Caixa retangular 4" x 4" baixa (0,30 m do piso), metálica, instalada em parede - fornecimento e instalação. af_12/2015</v>
          </cell>
          <cell r="C4378" t="str">
            <v>un</v>
          </cell>
          <cell r="D4378">
            <v>6.92</v>
          </cell>
        </row>
        <row r="4379">
          <cell r="A4379" t="str">
            <v>92979</v>
          </cell>
          <cell r="B4379" t="str">
            <v>Cabo de cobre flexível isolado, 10 mm², anti-chama 450/750 v, para distribuição - fornecimento e instalação. af_12/2015</v>
          </cell>
          <cell r="C4379" t="str">
            <v>m</v>
          </cell>
          <cell r="D4379">
            <v>4.13</v>
          </cell>
        </row>
        <row r="4380">
          <cell r="A4380" t="str">
            <v>92980</v>
          </cell>
          <cell r="B4380" t="str">
            <v>Cabo de cobre flexível isolado, 10 mm², anti-chama 0,6/1,0 kv, para distribuição - fornecimento e instalação. af_12/2015</v>
          </cell>
          <cell r="C4380" t="str">
            <v>m</v>
          </cell>
          <cell r="D4380">
            <v>4.59</v>
          </cell>
        </row>
        <row r="4381">
          <cell r="A4381" t="str">
            <v>92981</v>
          </cell>
          <cell r="B4381" t="str">
            <v>Cabo de cobre flexível isolado, 16 mm², anti-chama 450/750 v, para distribuição - fornecimento e instalação. af_12/2015</v>
          </cell>
          <cell r="C4381" t="str">
            <v>m</v>
          </cell>
          <cell r="D4381">
            <v>8.42</v>
          </cell>
        </row>
        <row r="4382">
          <cell r="A4382" t="str">
            <v>92982</v>
          </cell>
          <cell r="B4382" t="str">
            <v>Cabo de cobre flexível isolado, 16 mm², anti-chama 0,6/1,0 kv, para distribuição - fornecimento e instalação. af_12/2015</v>
          </cell>
          <cell r="C4382" t="str">
            <v>m</v>
          </cell>
          <cell r="D4382">
            <v>6.86</v>
          </cell>
        </row>
        <row r="4383">
          <cell r="A4383" t="str">
            <v>92984</v>
          </cell>
          <cell r="B4383" t="str">
            <v>Cabo de cobre flexível isolado, 25 mm², anti-chama 0,6/1,0 kv, para distribuição - fornecimento e instalação. af_12/2015</v>
          </cell>
          <cell r="C4383" t="str">
            <v>m</v>
          </cell>
          <cell r="D4383">
            <v>11.61</v>
          </cell>
        </row>
        <row r="4384">
          <cell r="A4384" t="str">
            <v>92985</v>
          </cell>
          <cell r="B4384" t="str">
            <v>Cabo de cobre flexível isolado, 35 mm², anti-chama 450/750 v, para distribuição - fornecimento e instalação. af_12/2015</v>
          </cell>
          <cell r="C4384" t="str">
            <v>m</v>
          </cell>
          <cell r="D4384">
            <v>12.36</v>
          </cell>
        </row>
        <row r="4385">
          <cell r="A4385" t="str">
            <v>92986</v>
          </cell>
          <cell r="B4385" t="str">
            <v>Cabo de cobre flexível isolado, 35 mm², anti-chama 0,6/1,0 kv, para distribuição - fornecimento e instalação. af_12/2015</v>
          </cell>
          <cell r="C4385" t="str">
            <v>m</v>
          </cell>
          <cell r="D4385">
            <v>14.98</v>
          </cell>
        </row>
        <row r="4386">
          <cell r="A4386" t="str">
            <v>92987</v>
          </cell>
          <cell r="B4386" t="str">
            <v>Cabo de cobre flexível isolado, 50 mm², anti-chama 450/750 v, para distribuição - fornecimento e instalação. af_12/2015</v>
          </cell>
          <cell r="C4386" t="str">
            <v>m</v>
          </cell>
          <cell r="D4386">
            <v>17.64</v>
          </cell>
        </row>
        <row r="4387">
          <cell r="A4387" t="str">
            <v>92988</v>
          </cell>
          <cell r="B4387" t="str">
            <v>Cabo de cobre flexível isolado, 50 mm², anti-chama 0,6/1,0 kv, para distribuição - fornecimento e instalação. af_12/2015</v>
          </cell>
          <cell r="C4387" t="str">
            <v>m</v>
          </cell>
          <cell r="D4387">
            <v>19.98</v>
          </cell>
        </row>
        <row r="4388">
          <cell r="A4388" t="str">
            <v>92989</v>
          </cell>
          <cell r="B4388" t="str">
            <v>Cabo de cobre flexível isolado, 70 mm², anti-chama 450/750 v, para distribuição - fornecimento e instalação. af_12/2015</v>
          </cell>
          <cell r="C4388" t="str">
            <v>m</v>
          </cell>
          <cell r="D4388">
            <v>25.29</v>
          </cell>
        </row>
        <row r="4389">
          <cell r="A4389" t="str">
            <v>92990</v>
          </cell>
          <cell r="B4389" t="str">
            <v>Cabo de cobre flexível isolado, 70 mm², anti-chama 0,6/1,0 kv, para distribuição - fornecimento e instalação. af_12/2015</v>
          </cell>
          <cell r="C4389" t="str">
            <v>m</v>
          </cell>
          <cell r="D4389">
            <v>27.48</v>
          </cell>
        </row>
        <row r="4390">
          <cell r="A4390" t="str">
            <v>92991</v>
          </cell>
          <cell r="B4390" t="str">
            <v>Cabo de cobre flexível isolado, 95 mm², anti-chama 450/750 v, para distribuição - fornecimento e instalação. af_12/2015</v>
          </cell>
          <cell r="C4390" t="str">
            <v>m</v>
          </cell>
          <cell r="D4390">
            <v>33.72</v>
          </cell>
        </row>
        <row r="4391">
          <cell r="A4391" t="str">
            <v>92992</v>
          </cell>
          <cell r="B4391" t="str">
            <v>Cabo de cobre flexível isolado, 95 mm², anti-chama 0,6/1,0 kv, para distribuição - fornecimento e instalação. af_12/2015</v>
          </cell>
          <cell r="C4391" t="str">
            <v>m</v>
          </cell>
          <cell r="D4391">
            <v>38</v>
          </cell>
        </row>
        <row r="4392">
          <cell r="A4392" t="str">
            <v>92993</v>
          </cell>
          <cell r="B4392" t="str">
            <v>Cabo de cobre flexível isolado, 120 mm², anti-chama 450/750 v, para distribuição - fornecimento e instalação. af_12/2015</v>
          </cell>
          <cell r="C4392" t="str">
            <v>m</v>
          </cell>
          <cell r="D4392">
            <v>41.82</v>
          </cell>
        </row>
        <row r="4393">
          <cell r="A4393" t="str">
            <v>92994</v>
          </cell>
          <cell r="B4393" t="str">
            <v>Cabo de cobre flexível isolado, 120 mm², anti-chama 0,6/1,0 kv, para distribuição - fornecimento e instalação. af_12/2015</v>
          </cell>
          <cell r="C4393" t="str">
            <v>m</v>
          </cell>
          <cell r="D4393">
            <v>44.01</v>
          </cell>
        </row>
        <row r="4394">
          <cell r="A4394" t="str">
            <v>92995</v>
          </cell>
          <cell r="B4394" t="str">
            <v>Cabo de cobre flexível isolado, 150 mm², anti-chama 450/750 v, para distribuição - fornecimento e instalação. af_12/2015</v>
          </cell>
          <cell r="C4394" t="str">
            <v>m</v>
          </cell>
          <cell r="D4394">
            <v>50.4</v>
          </cell>
        </row>
        <row r="4395">
          <cell r="A4395" t="str">
            <v>92996</v>
          </cell>
          <cell r="B4395" t="str">
            <v>Cabo de cobre flexível isolado, 150 mm², anti-chama 0,6/1,0 kv, para distribuição - fornecimento e instalação. af_12/2015</v>
          </cell>
          <cell r="C4395" t="str">
            <v>m</v>
          </cell>
          <cell r="D4395">
            <v>55.53</v>
          </cell>
        </row>
        <row r="4396">
          <cell r="A4396" t="str">
            <v>92997</v>
          </cell>
          <cell r="B4396" t="str">
            <v>Cabo de cobre flexível isolado, 185 mm², anti-chama 450/750 v, para distribuição - fornecimento e instalação. af_12/2015</v>
          </cell>
          <cell r="C4396" t="str">
            <v>m</v>
          </cell>
          <cell r="D4396">
            <v>62.73</v>
          </cell>
        </row>
        <row r="4397">
          <cell r="A4397" t="str">
            <v>92998</v>
          </cell>
          <cell r="B4397" t="str">
            <v>Cabo de cobre flexível isolado, 185 mm², anti-chama 0,6/1,0 kv, para distribuição - fornecimento e instalação. af_12/2015</v>
          </cell>
          <cell r="C4397" t="str">
            <v>m</v>
          </cell>
          <cell r="D4397">
            <v>67.86</v>
          </cell>
        </row>
        <row r="4398">
          <cell r="A4398" t="str">
            <v>92999</v>
          </cell>
          <cell r="B4398" t="str">
            <v>Cabo de cobre flexível isolado, 240 mm², anti-chama 450/750 v, para distribuição - fornecimento e instalação. af_12/2015</v>
          </cell>
          <cell r="C4398" t="str">
            <v>m</v>
          </cell>
          <cell r="D4398">
            <v>81.31</v>
          </cell>
        </row>
        <row r="4399">
          <cell r="A4399" t="str">
            <v>93000</v>
          </cell>
          <cell r="B4399" t="str">
            <v>Cabo de cobre flexível isolado, 240 mm², anti-chama 0,6/1,0 kv, para distribuição - fornecimento e instalação. af_12/2015</v>
          </cell>
          <cell r="C4399" t="str">
            <v>m</v>
          </cell>
          <cell r="D4399">
            <v>91.27</v>
          </cell>
        </row>
        <row r="4400">
          <cell r="A4400" t="str">
            <v>93001</v>
          </cell>
          <cell r="B4400" t="str">
            <v>Cabo de cobre flexível isolado, 300 mm², anti-chama 450/750 v, para distribuição - fornecimento e instalação. af_12/2015</v>
          </cell>
          <cell r="C4400" t="str">
            <v>m</v>
          </cell>
          <cell r="D4400">
            <v>98.6</v>
          </cell>
        </row>
        <row r="4401">
          <cell r="A4401" t="str">
            <v>93008</v>
          </cell>
          <cell r="B4401" t="str">
            <v>Eletroduto rígido roscável, pvc, dn 50 mm (1 1/2") - fornecimento e instalação. af_12/2015</v>
          </cell>
          <cell r="C4401" t="str">
            <v>m</v>
          </cell>
          <cell r="D4401">
            <v>10.51</v>
          </cell>
        </row>
        <row r="4402">
          <cell r="A4402" t="str">
            <v>93009</v>
          </cell>
          <cell r="B4402" t="str">
            <v>Eletroduto rígido roscável, pvc, dn 60 mm (2") - fornecimento e instalação. af_12/2015</v>
          </cell>
          <cell r="C4402" t="str">
            <v>m</v>
          </cell>
          <cell r="D4402">
            <v>13.12</v>
          </cell>
        </row>
        <row r="4403">
          <cell r="A4403" t="str">
            <v>93010</v>
          </cell>
          <cell r="B4403" t="str">
            <v>Eletroduto rígido roscável, pvc, dn 75 mm (2 1/2") - fornecimento e instalação. af_12/2015</v>
          </cell>
          <cell r="C4403" t="str">
            <v>m</v>
          </cell>
          <cell r="D4403">
            <v>23.52</v>
          </cell>
        </row>
        <row r="4404">
          <cell r="A4404" t="str">
            <v>93011</v>
          </cell>
          <cell r="B4404" t="str">
            <v>Eletroduto rígido roscável, pvc, dn 85 mm (3") - fornecimento e instalação. af_12/2015</v>
          </cell>
          <cell r="C4404" t="str">
            <v>m</v>
          </cell>
          <cell r="D4404">
            <v>29.12</v>
          </cell>
        </row>
        <row r="4405">
          <cell r="A4405" t="str">
            <v>93012</v>
          </cell>
          <cell r="B4405" t="str">
            <v>Eletroduto rígido roscável, pvc, dn 110 mm (4") - fornecimento e instalação. af_12/2015</v>
          </cell>
          <cell r="C4405" t="str">
            <v>m</v>
          </cell>
          <cell r="D4405">
            <v>43.12</v>
          </cell>
        </row>
        <row r="4406">
          <cell r="A4406" t="str">
            <v>93013</v>
          </cell>
          <cell r="B4406" t="str">
            <v>Luva para eletroduto, pvc, roscável, dn 50 mm (1 1/2") - fornecimento e instalação. af_12/2015</v>
          </cell>
          <cell r="C4406" t="str">
            <v>un</v>
          </cell>
          <cell r="D4406">
            <v>9.93</v>
          </cell>
        </row>
        <row r="4407">
          <cell r="A4407" t="str">
            <v>93014</v>
          </cell>
          <cell r="B4407" t="str">
            <v>Luva para eletroduto, pvc, roscável, dn 60 mm (2") - fornecimento e instalação. af_12/2015</v>
          </cell>
          <cell r="C4407" t="str">
            <v>un</v>
          </cell>
          <cell r="D4407">
            <v>13.3</v>
          </cell>
        </row>
        <row r="4408">
          <cell r="A4408" t="str">
            <v>93015</v>
          </cell>
          <cell r="B4408" t="str">
            <v>Luva para eletroduto, pvc, roscável, dn 75 mm (2 1/2") - fornecimento e instalação. af_12/2015</v>
          </cell>
          <cell r="C4408" t="str">
            <v>un</v>
          </cell>
          <cell r="D4408">
            <v>25.86</v>
          </cell>
        </row>
        <row r="4409">
          <cell r="A4409" t="str">
            <v>93016</v>
          </cell>
          <cell r="B4409" t="str">
            <v>Luva para eletroduto, pvc, roscável, dn 85 mm (3") - fornecimento e instalação. af_12/2015</v>
          </cell>
          <cell r="C4409" t="str">
            <v>un</v>
          </cell>
          <cell r="D4409">
            <v>30.66</v>
          </cell>
        </row>
        <row r="4410">
          <cell r="A4410" t="str">
            <v>93017</v>
          </cell>
          <cell r="B4410" t="str">
            <v>Luva para eletroduto, pvc, roscável, dn 110 mm (4") - fornecimento e instalação. af_12/2015</v>
          </cell>
          <cell r="C4410" t="str">
            <v>un</v>
          </cell>
          <cell r="D4410">
            <v>53.28</v>
          </cell>
        </row>
        <row r="4411">
          <cell r="A4411" t="str">
            <v>93018</v>
          </cell>
          <cell r="B4411" t="str">
            <v>Curva 90 graus para eletroduto, pvc, roscável, dn 50 mm (1 1/2") - fornecimento e instalação. af_12/2015</v>
          </cell>
          <cell r="C4411" t="str">
            <v>un</v>
          </cell>
          <cell r="D4411">
            <v>15.1</v>
          </cell>
        </row>
        <row r="4412">
          <cell r="A4412" t="str">
            <v>93019</v>
          </cell>
          <cell r="B4412" t="str">
            <v>Curva 135 graus para eletroduto, pvc, roscável, dn 50 mm (1 1/2") - fornecimento e instalação. af_12/2015</v>
          </cell>
          <cell r="C4412" t="str">
            <v>un</v>
          </cell>
          <cell r="D4412">
            <v>19.559999999999999</v>
          </cell>
        </row>
        <row r="4413">
          <cell r="A4413" t="str">
            <v>93020</v>
          </cell>
          <cell r="B4413" t="str">
            <v>Curva 90 graus para eletroduto, pvc, roscável, dn 60 mm (2") - fornecimento e instalação. af_12/2015</v>
          </cell>
          <cell r="C4413" t="str">
            <v>un</v>
          </cell>
          <cell r="D4413">
            <v>19.579999999999998</v>
          </cell>
        </row>
        <row r="4414">
          <cell r="A4414" t="str">
            <v>93021</v>
          </cell>
          <cell r="B4414" t="str">
            <v>Curva 135 graus para eletroduto, pvc, roscável, dn 60 mm (2") - fornecimento e instalação. af_12/2015</v>
          </cell>
          <cell r="C4414" t="str">
            <v>un</v>
          </cell>
          <cell r="D4414">
            <v>24.34</v>
          </cell>
        </row>
        <row r="4415">
          <cell r="A4415" t="str">
            <v>93022</v>
          </cell>
          <cell r="B4415" t="str">
            <v>Curva 90 graus para eletroduto, pvc, roscável, dn 75 mm (2 1/2") - fornecimento e instalação. af_12/2015</v>
          </cell>
          <cell r="C4415" t="str">
            <v>un</v>
          </cell>
          <cell r="D4415">
            <v>35.200000000000003</v>
          </cell>
        </row>
        <row r="4416">
          <cell r="A4416" t="str">
            <v>93023</v>
          </cell>
          <cell r="B4416" t="str">
            <v>Curva 135 graus para eletroduto, pvc, roscável, dn 75 mm (2 1/2") - fornecimento e instalação. af_12/2015</v>
          </cell>
          <cell r="C4416" t="str">
            <v>un</v>
          </cell>
          <cell r="D4416">
            <v>28.36</v>
          </cell>
        </row>
        <row r="4417">
          <cell r="A4417" t="str">
            <v>93024</v>
          </cell>
          <cell r="B4417" t="str">
            <v>Curva 90 graus para eletroduto, pvc, roscável, dn 85 mm (3") - fornecimento e instalação. af_12/2015</v>
          </cell>
          <cell r="C4417" t="str">
            <v>un</v>
          </cell>
          <cell r="D4417">
            <v>40.409999999999997</v>
          </cell>
        </row>
        <row r="4418">
          <cell r="A4418" t="str">
            <v>93025</v>
          </cell>
          <cell r="B4418" t="str">
            <v>Curva 135 graus para eletroduto, pvc, roscável, dn 85 mm (3") - fornecimento e instalação. af_12/2015</v>
          </cell>
          <cell r="C4418" t="str">
            <v>un</v>
          </cell>
          <cell r="D4418">
            <v>51.81</v>
          </cell>
        </row>
        <row r="4419">
          <cell r="A4419" t="str">
            <v>93026</v>
          </cell>
          <cell r="B4419" t="str">
            <v>Curva 90 graus para eletroduto, pvc, roscável, dn 110 mm (4") - fornecimento e instalação. af_12/2015</v>
          </cell>
          <cell r="C4419" t="str">
            <v>un</v>
          </cell>
          <cell r="D4419">
            <v>68.19</v>
          </cell>
        </row>
        <row r="4420">
          <cell r="A4420" t="str">
            <v>93027</v>
          </cell>
          <cell r="B4420" t="str">
            <v>Curva 135 graus para eletroduto, pvc, roscável, dn 110 mm (4") - fornecimento e instalação. af_12/2015</v>
          </cell>
          <cell r="C4420" t="str">
            <v>un</v>
          </cell>
          <cell r="D4420">
            <v>57.76</v>
          </cell>
        </row>
        <row r="4421">
          <cell r="A4421" t="str">
            <v>93040</v>
          </cell>
          <cell r="B4421" t="str">
            <v>Lâmpada fluorescente compacta 15 W 2u, base E27 - fornecimento e instalação</v>
          </cell>
          <cell r="C4421" t="str">
            <v>un</v>
          </cell>
          <cell r="D4421">
            <v>10.130000000000001</v>
          </cell>
        </row>
        <row r="4422">
          <cell r="A4422" t="str">
            <v>93041</v>
          </cell>
          <cell r="B4422" t="str">
            <v>Lâmpada fluorescente espiral branca 65 w, base E27 - fornecimento e instalação</v>
          </cell>
          <cell r="C4422" t="str">
            <v>un</v>
          </cell>
          <cell r="D4422">
            <v>63.42</v>
          </cell>
        </row>
        <row r="4423">
          <cell r="A4423" t="str">
            <v>93042</v>
          </cell>
          <cell r="B4423" t="str">
            <v>Lâmpada led 6 W bivolt branca, formato tradicional (base E27) - fornecimento e instalação</v>
          </cell>
          <cell r="C4423" t="str">
            <v>un</v>
          </cell>
          <cell r="D4423">
            <v>20.54</v>
          </cell>
        </row>
        <row r="4424">
          <cell r="A4424" t="str">
            <v>93043</v>
          </cell>
          <cell r="B4424" t="str">
            <v>Lâmpada led 10 W bivolt branca, formato tradicional (base E27) - fornecimento e instalação</v>
          </cell>
          <cell r="C4424" t="str">
            <v>un</v>
          </cell>
          <cell r="D4424">
            <v>27.34</v>
          </cell>
        </row>
        <row r="4425">
          <cell r="A4425" t="str">
            <v>93044</v>
          </cell>
          <cell r="B4425" t="str">
            <v>Lâmpada fluorescente compacta 3u branca 20 w, base E27 - fornecimento e instalação</v>
          </cell>
          <cell r="C4425" t="str">
            <v>un</v>
          </cell>
          <cell r="D4425">
            <v>11.39</v>
          </cell>
        </row>
        <row r="4426">
          <cell r="A4426" t="str">
            <v>93045</v>
          </cell>
          <cell r="B4426" t="str">
            <v>Lâmpada fluorescente espiral branca 45 w, base E27 - fornecimento e instalação</v>
          </cell>
          <cell r="C4426" t="str">
            <v>un</v>
          </cell>
          <cell r="D4426">
            <v>35.590000000000003</v>
          </cell>
        </row>
        <row r="4427">
          <cell r="A4427" t="str">
            <v>93128</v>
          </cell>
          <cell r="B4427" t="str">
            <v>Ponto de iluminação residencial incluindo interruptor simples, caixa elétrica, eletroduto, cabo, rasgo, quebra e chumbamento (excluindo luminária e lâmpada). af_01/2016</v>
          </cell>
          <cell r="C4427" t="str">
            <v>un</v>
          </cell>
          <cell r="D4427">
            <v>89.14</v>
          </cell>
        </row>
        <row r="4428">
          <cell r="A4428" t="str">
            <v>93137</v>
          </cell>
          <cell r="B4428" t="str">
            <v>Ponto de iluminação residencial incluindo interruptor simples (2 módulos), caixa elétrica, eletroduto, cabo, rasgo, quebra e chumbamento (excluindo luminária e lâmpada). af_01/2016</v>
          </cell>
          <cell r="C4428" t="str">
            <v>un</v>
          </cell>
          <cell r="D4428">
            <v>107.81</v>
          </cell>
        </row>
        <row r="4429">
          <cell r="A4429" t="str">
            <v>91075</v>
          </cell>
          <cell r="B4429" t="str">
            <v>Execução de revestimento de concreto projetado com espessura de 7 cm, armado com tela, inclinação de 90°, aplicação contínua, utilizando equipamento de projeção com 3 m³/h de capacidade. af_01/2016</v>
          </cell>
          <cell r="C4429" t="str">
            <v>m²</v>
          </cell>
          <cell r="D4429">
            <v>94.95</v>
          </cell>
        </row>
        <row r="4430">
          <cell r="A4430" t="str">
            <v>91076</v>
          </cell>
          <cell r="B4430" t="str">
            <v>Execução de revestimento de concreto projetado com espessura de 10 cm, armado com tela, inclinação de 90°, aplicação contínua, utilizando equipamento de projeção com 3 m³/h de capacidade. af_01/2016</v>
          </cell>
          <cell r="C4430" t="str">
            <v>m²</v>
          </cell>
          <cell r="D4430">
            <v>103.27</v>
          </cell>
        </row>
        <row r="4431">
          <cell r="A4431" t="str">
            <v>91077</v>
          </cell>
          <cell r="B4431" t="str">
            <v>Execução de revestimento de concreto projetado com espessura de 7 cm, armado com fibras de aço, inclinação menor que 90°, aplicação contínua, utilizando equipamento de projeção com 6 m³/h de capacidade. af_01/2016</v>
          </cell>
          <cell r="C4431" t="str">
            <v>m²</v>
          </cell>
          <cell r="D4431">
            <v>98.09</v>
          </cell>
        </row>
        <row r="4432">
          <cell r="A4432" t="str">
            <v>91078</v>
          </cell>
          <cell r="B4432" t="str">
            <v>Execução de revestimento de concreto projetado com espessura de 10 cm, armado com fibras de aço, inclinação menor que 90°, aplicação contínua, utilizando equipamento de projeção com 6 m³/h de capacidade. af_01/2016</v>
          </cell>
          <cell r="C4432" t="str">
            <v>m²</v>
          </cell>
          <cell r="D4432">
            <v>115.71</v>
          </cell>
        </row>
        <row r="4433">
          <cell r="A4433" t="str">
            <v>91079</v>
          </cell>
          <cell r="B4433" t="str">
            <v>Execução de revestimento de concreto projetado com espessura de 7 cm, armado com fibras de aço, inclinação de 90°, aplicação contínua, utilizando equipamento de projeção com 6 m³/h de capacidade. af_01/2016</v>
          </cell>
          <cell r="C4433" t="str">
            <v>m²</v>
          </cell>
          <cell r="D4433">
            <v>101.29</v>
          </cell>
        </row>
        <row r="4434">
          <cell r="A4434" t="str">
            <v>91080</v>
          </cell>
          <cell r="B4434" t="str">
            <v>Execução de revestimento de concreto projetado com espessura de 10 cm, armado com fibras de aço, inclinação de 90°, aplicação contínua, utilizando equipamento de projeção com 6 m³/h de capacidade. af_01/2016</v>
          </cell>
          <cell r="C4434" t="str">
            <v>m²</v>
          </cell>
          <cell r="D4434">
            <v>118.8</v>
          </cell>
        </row>
        <row r="4435">
          <cell r="A4435" t="str">
            <v>91081</v>
          </cell>
          <cell r="B4435" t="str">
            <v>Execução de revestimento de concreto projetado com espessura de 7 cm, armado com fibras de aço, inclinação menor que 90°, aplicação contínua, utilizando equipamento de projeção com 3 m³/h de capacidade. af_01/2016</v>
          </cell>
          <cell r="C4435" t="str">
            <v>m²</v>
          </cell>
          <cell r="D4435">
            <v>104.75</v>
          </cell>
        </row>
        <row r="4436">
          <cell r="A4436" t="str">
            <v>91082</v>
          </cell>
          <cell r="B4436" t="str">
            <v>Execução de revestimento de concreto projetado com espessura de 10 cm, armado com fibras de aço, inclinação menor que 90°, aplicação contínua, utilizando equipamento de projeção com 3 m³/h de capacidade. af_01/2016</v>
          </cell>
          <cell r="C4436" t="str">
            <v>m²</v>
          </cell>
          <cell r="D4436">
            <v>122.9</v>
          </cell>
        </row>
        <row r="4437">
          <cell r="A4437" t="str">
            <v>91083</v>
          </cell>
          <cell r="B4437" t="str">
            <v>Execução de revestimento de concreto projetado com espessura de 7 cm, armado com fibras de aço, inclinação de 90°, aplicação contínua, utilizando equipamento de projeção com 3 m³/h de capacidade. af_01/2016</v>
          </cell>
          <cell r="C4437" t="str">
            <v>m²</v>
          </cell>
          <cell r="D4437">
            <v>110.24</v>
          </cell>
        </row>
        <row r="4438">
          <cell r="A4438" t="str">
            <v>91084</v>
          </cell>
          <cell r="B4438" t="str">
            <v>Execução de revestimento de concreto projetado com espessura de 10 cm, armado com fibras de aço, inclinação de 90°, aplicação contínua, utilizando equipamento de projeção com 3 m³/h de capacidade. af_01/2016</v>
          </cell>
          <cell r="C4438" t="str">
            <v>m²</v>
          </cell>
          <cell r="D4438">
            <v>128.30000000000001</v>
          </cell>
        </row>
        <row r="4439">
          <cell r="A4439" t="str">
            <v>91086</v>
          </cell>
          <cell r="B4439" t="str">
            <v>Execução de revestimento de concreto projetado com espessura de 7 cm, armado com tela, inclinação menor que 90°, aplicação descontínua, utilizando equipamento de projeção com 6 m³/h de capacidade. af_01/2016</v>
          </cell>
          <cell r="C4439" t="str">
            <v>m²</v>
          </cell>
          <cell r="D4439">
            <v>73.05</v>
          </cell>
        </row>
        <row r="4440">
          <cell r="A4440" t="str">
            <v>91087</v>
          </cell>
          <cell r="B4440" t="str">
            <v>Execução de revestimento de concreto projetado com espessura de 10 cm, armado com tela, inclinação menor que 90°, aplicação descontínua, utilizando equipamento de projeção com 6 m³/h de capacidade. af_01/2016</v>
          </cell>
          <cell r="C4440" t="str">
            <v>m²</v>
          </cell>
          <cell r="D4440">
            <v>80.87</v>
          </cell>
        </row>
        <row r="4441">
          <cell r="A4441" t="str">
            <v>91088</v>
          </cell>
          <cell r="B4441" t="str">
            <v>Execução de revestimento de concreto projetado com espessura de 7 cm, armado com tela, inclinação de 90°, aplicação descontínua, utilizando equipamento de projeção com 6 m³/h de capacidade. af_01/2016</v>
          </cell>
          <cell r="C4441" t="str">
            <v>m²</v>
          </cell>
          <cell r="D4441">
            <v>93.18</v>
          </cell>
        </row>
        <row r="4442">
          <cell r="A4442" t="str">
            <v>91089</v>
          </cell>
          <cell r="B4442" t="str">
            <v>Execução de revestimento de concreto projetado com espessura de 10 cm, armado com tela, inclinação de 90°, aplicação descontínua, utilizando equipamento de projeção com 6 m³/h de capacidade. af_01/2016</v>
          </cell>
          <cell r="C4442" t="str">
            <v>m²</v>
          </cell>
          <cell r="D4442">
            <v>101.09</v>
          </cell>
        </row>
        <row r="4443">
          <cell r="A4443" t="str">
            <v>91090</v>
          </cell>
          <cell r="B4443" t="str">
            <v>Execução de revestimento de concreto projetado com espessura de 7 cm, armado com tela, inclinação menor que 90°, aplicação descontínua, utilizando equipamento de projeção com 3 m³/h de capacidade. af_01/2016</v>
          </cell>
          <cell r="C4443" t="str">
            <v>m²</v>
          </cell>
          <cell r="D4443">
            <v>78.03</v>
          </cell>
        </row>
        <row r="4444">
          <cell r="A4444" t="str">
            <v>91091</v>
          </cell>
          <cell r="B4444" t="str">
            <v>Execução de revestimento de concreto projetado com espessura de 10 cm, armado com tela, inclinação menor que 90°, aplicação descontínua, utilizando equipamento de projeção com 3 m³/h de capacidade. af_01/2016</v>
          </cell>
          <cell r="C4444" t="str">
            <v>m²</v>
          </cell>
          <cell r="D4444">
            <v>86.55</v>
          </cell>
        </row>
        <row r="4445">
          <cell r="A4445" t="str">
            <v>91092</v>
          </cell>
          <cell r="B4445" t="str">
            <v>Execução de revestimento de concreto projetado com espessura de 7 cm, armado com tela, inclinação de 90°, aplicação descontínua, utilizando equipamento de projeção com 3 m³/h de capacidade. af_01/2016</v>
          </cell>
          <cell r="C4445" t="str">
            <v>m²</v>
          </cell>
          <cell r="D4445">
            <v>99.22</v>
          </cell>
        </row>
        <row r="4446">
          <cell r="A4446" t="str">
            <v>91093</v>
          </cell>
          <cell r="B4446" t="str">
            <v>Execução de revestimento de concreto projetado com espessura de 10 cm, armado com tela, inclinação de 90°, aplicação descontínua, utilizando equipamento de projeção com 3 m³/h de capacidade. af_01/2016</v>
          </cell>
          <cell r="C4446" t="str">
            <v>m²</v>
          </cell>
          <cell r="D4446">
            <v>107.94</v>
          </cell>
        </row>
        <row r="4447">
          <cell r="A4447" t="str">
            <v>91094</v>
          </cell>
          <cell r="B4447" t="str">
            <v>Execução de revestimento de concreto projetado com espessura de 7 cm, armado com fibras de aço, inclinação menor que 90°, aplicação descontínua, utilizando equipamento de projeção com 6 m³/h de capacidade. af_01/2016</v>
          </cell>
          <cell r="C4447" t="str">
            <v>m²</v>
          </cell>
          <cell r="D4447">
            <v>100.67</v>
          </cell>
        </row>
        <row r="4448">
          <cell r="A4448" t="str">
            <v>91095</v>
          </cell>
          <cell r="B4448" t="str">
            <v>Execução de revestimento de concreto projetado com espessura de 10 cm, armado com fibras de aço, inclinação menor que 90°, aplicação descontínua, utilizando equipamento de projeção com 6 m³/h de capacidade. af_01/2016</v>
          </cell>
          <cell r="C4448" t="str">
            <v>m²</v>
          </cell>
          <cell r="D4448">
            <v>118.49</v>
          </cell>
        </row>
        <row r="4449">
          <cell r="A4449" t="str">
            <v>91096</v>
          </cell>
          <cell r="B4449" t="str">
            <v>Execução de revestimento de concreto projetado com espessura de 7 cm, armado com fibras de aço, inclinação de 90°, aplicação descontínua, utilizando equipamento de projeção com 6 m³/h de capacidade. af_01/2016</v>
          </cell>
          <cell r="C4449" t="str">
            <v>m²</v>
          </cell>
          <cell r="D4449">
            <v>102.62</v>
          </cell>
        </row>
        <row r="4450">
          <cell r="A4450" t="str">
            <v>91097</v>
          </cell>
          <cell r="B4450" t="str">
            <v>Execução de revestimento de concreto projetado com espessura de 10 cm, armado com fibras de aço, inclinação de 90°, aplicação descontínua, utilizando equipamento de projeção com 6 m³/h de capacidade. af_01/2016</v>
          </cell>
          <cell r="C4450" t="str">
            <v>m²</v>
          </cell>
          <cell r="D4450">
            <v>120.38</v>
          </cell>
        </row>
        <row r="4451">
          <cell r="A4451" t="str">
            <v>91098</v>
          </cell>
          <cell r="B4451" t="str">
            <v>Execução de revestimento de concreto projetado com espessura de 7 cm, armado com fibras de aço, inclinação menor que 90°, aplicação descontínua, utilizando equipamento de projeção com 3 m³/h de capacidade. af_01/2016</v>
          </cell>
          <cell r="C4451" t="str">
            <v>m²</v>
          </cell>
          <cell r="D4451">
            <v>107.23</v>
          </cell>
        </row>
        <row r="4452">
          <cell r="A4452" t="str">
            <v>91099</v>
          </cell>
          <cell r="B4452" t="str">
            <v>Execução de revestimento de concreto projetado com espessura de 10 cm, armado com fibras de aço, inclinação menor que 90°, aplicação descontínua, utilizando equipamento de projeção com 3 m³/h de capacidade. af_01/2016</v>
          </cell>
          <cell r="C4452" t="str">
            <v>m²</v>
          </cell>
          <cell r="D4452">
            <v>125.64</v>
          </cell>
        </row>
        <row r="4453">
          <cell r="A4453" t="str">
            <v>91100</v>
          </cell>
          <cell r="B4453" t="str">
            <v>Execução de revestimento de concreto projetado com espessura de 7 cm, armado com fibras de aço, inclinação de 90°, aplicação descontínua, utilizando equipamento de projeção com 3 m³/h de capacidade. af_01/2016</v>
          </cell>
          <cell r="C4453" t="str">
            <v>m²</v>
          </cell>
          <cell r="D4453">
            <v>111.86</v>
          </cell>
        </row>
        <row r="4454">
          <cell r="A4454" t="str">
            <v>91101</v>
          </cell>
          <cell r="B4454" t="str">
            <v>Execução de revestimento de concreto projetado com espessura de 10 cm, armado com fibras de aço, inclinação de 90°, aplicação descontínua, utilizando equipamento de projeção com 3 m³/h de capacidade. af_01/2016</v>
          </cell>
          <cell r="C4454" t="str">
            <v>m²</v>
          </cell>
          <cell r="D4454">
            <v>130.26</v>
          </cell>
        </row>
        <row r="4455">
          <cell r="A4455" t="str">
            <v>92743</v>
          </cell>
          <cell r="B4455" t="str">
            <v>Muro de gabião, enchimento com pedra de mão tipo rachão, de gravidade, com gaiolas de comprimento igual a 2 metros, altura do muro de até 4 metros - fornecimento e execução. af_12/2015</v>
          </cell>
          <cell r="C4455" t="str">
            <v>m³</v>
          </cell>
          <cell r="D4455">
            <v>374.13</v>
          </cell>
        </row>
        <row r="4456">
          <cell r="A4456" t="str">
            <v>92744</v>
          </cell>
          <cell r="B4456" t="str">
            <v>Muro de gabião, enchimento com pedra de mão tipo rachão, de gravidade, com gaiolas de comprimento igual a 5 metros, altura do muro de até 4 metros - fornecimento e execução. af_12/2015</v>
          </cell>
          <cell r="C4456" t="str">
            <v>m³</v>
          </cell>
          <cell r="D4456">
            <v>310.85000000000002</v>
          </cell>
        </row>
        <row r="4457">
          <cell r="A4457" t="str">
            <v>92745</v>
          </cell>
          <cell r="B4457" t="str">
            <v>Muro de gabião, enchimento com pedra de mão tipo rachão, de gravidade, com gaiolas de comprimento igual a 2 metros, altura do muro acima de 4 e até 6 metros - fornecimento e execução. af_12/2015</v>
          </cell>
          <cell r="C4457" t="str">
            <v>m³</v>
          </cell>
          <cell r="D4457">
            <v>429.53</v>
          </cell>
        </row>
        <row r="4458">
          <cell r="A4458" t="str">
            <v>92746</v>
          </cell>
          <cell r="B4458" t="str">
            <v>Muro de gabião, enchimento com pedra de mão tipo rachão, de gravidade, com gaiolas de comprimento igual a 5 metros, altura do muro acima de 4 e até 6 metros - fornecimento e execução. af_12/2015</v>
          </cell>
          <cell r="C4458" t="str">
            <v>m³</v>
          </cell>
          <cell r="D4458">
            <v>371.48</v>
          </cell>
        </row>
        <row r="4459">
          <cell r="A4459" t="str">
            <v>91339</v>
          </cell>
          <cell r="B4459" t="str">
            <v>Porta em aço de abrir com postigo para vidro e guarnição, fixação com parafusos - fornecimento e instalação. af_08/2015</v>
          </cell>
          <cell r="C4459" t="str">
            <v>m²</v>
          </cell>
          <cell r="D4459">
            <v>425.89</v>
          </cell>
        </row>
        <row r="4460">
          <cell r="A4460" t="str">
            <v>91340</v>
          </cell>
          <cell r="B4460" t="str">
            <v>Porta em aço de abrir com travessas para vidro e guarnição, fixação com parafusos - fornecimento e instalação. af_08/2015</v>
          </cell>
          <cell r="C4460" t="str">
            <v>m²</v>
          </cell>
          <cell r="D4460">
            <v>415.19</v>
          </cell>
        </row>
        <row r="4461">
          <cell r="A4461" t="str">
            <v>91341</v>
          </cell>
          <cell r="B4461" t="str">
            <v>Porta em alumínio de abrir tipo veneziana com guarnição, fixação com parafusos - fornecimento e instalação. af_08/2015</v>
          </cell>
          <cell r="C4461" t="str">
            <v>m²</v>
          </cell>
          <cell r="D4461">
            <v>870.18</v>
          </cell>
        </row>
        <row r="4462">
          <cell r="A4462" t="str">
            <v>91593</v>
          </cell>
          <cell r="B4462" t="str">
            <v>Armação do sistema de paredes de concreto, executada em paredes de edificações de múltiplos pavimentos, tela q-138. af_06/2015</v>
          </cell>
          <cell r="C4462" t="str">
            <v>kg</v>
          </cell>
          <cell r="D4462">
            <v>6.9</v>
          </cell>
        </row>
        <row r="4463">
          <cell r="A4463" t="str">
            <v>91594</v>
          </cell>
          <cell r="B4463" t="str">
            <v>Armação do sistema de paredes de concreto, executada em paredes de edificações térreas ou de múltiplos pavimentos, tela q-92. af_06/2015</v>
          </cell>
          <cell r="C4463" t="str">
            <v>kg</v>
          </cell>
          <cell r="D4463">
            <v>7.23</v>
          </cell>
        </row>
        <row r="4464">
          <cell r="A4464" t="str">
            <v>91595</v>
          </cell>
          <cell r="B4464" t="str">
            <v>Armação do sistema de paredes de concreto, executada em paredes de edificações térreas, tela q-61. af_06/2015</v>
          </cell>
          <cell r="C4464" t="str">
            <v>kg</v>
          </cell>
          <cell r="D4464">
            <v>7.92</v>
          </cell>
        </row>
        <row r="4465">
          <cell r="A4465" t="str">
            <v>91596</v>
          </cell>
          <cell r="B4465" t="str">
            <v>Armação do sistema de paredes de concreto, executada como armadura positiva de lajes, tela q-138. af_06/2015</v>
          </cell>
          <cell r="C4465" t="str">
            <v>kg</v>
          </cell>
          <cell r="D4465">
            <v>7.02</v>
          </cell>
        </row>
        <row r="4466">
          <cell r="A4466" t="str">
            <v>91597</v>
          </cell>
          <cell r="B4466" t="str">
            <v>Armação do sistema de paredes de concreto, executada como armadura negativa de lajes, tela t-196. af_06/2015</v>
          </cell>
          <cell r="C4466" t="str">
            <v>kg</v>
          </cell>
          <cell r="D4466">
            <v>4.8499999999999996</v>
          </cell>
        </row>
        <row r="4467">
          <cell r="A4467" t="str">
            <v>91598</v>
          </cell>
          <cell r="B4467" t="str">
            <v>Armação do sistema de paredes de concreto, executada como armadura positiva de lajes, tela q-113. af_06/2015</v>
          </cell>
          <cell r="C4467" t="str">
            <v>kg</v>
          </cell>
          <cell r="D4467">
            <v>6.92</v>
          </cell>
        </row>
        <row r="4468">
          <cell r="A4468" t="str">
            <v>91599</v>
          </cell>
          <cell r="B4468" t="str">
            <v>Armação do sistema de paredes de concreto, executada como armadura negativa de lajes, tela l-159. af_06/2015</v>
          </cell>
          <cell r="C4468" t="str">
            <v>kg</v>
          </cell>
          <cell r="D4468">
            <v>7.4</v>
          </cell>
        </row>
        <row r="4469">
          <cell r="A4469" t="str">
            <v>91600</v>
          </cell>
          <cell r="B4469" t="str">
            <v>Armação do sistema de paredes de concreto, executada em platibandas, tela q-92. af_06/2015</v>
          </cell>
          <cell r="C4469" t="str">
            <v>kg</v>
          </cell>
          <cell r="D4469">
            <v>7.77</v>
          </cell>
        </row>
        <row r="4470">
          <cell r="A4470" t="str">
            <v>91601</v>
          </cell>
          <cell r="B4470" t="str">
            <v>Armação do sistema de paredes de concreto, executada como reforço, vergalhão de 6,3 mm de diâmetro. af_06/2015</v>
          </cell>
          <cell r="C4470" t="str">
            <v>kg</v>
          </cell>
          <cell r="D4470">
            <v>7.39</v>
          </cell>
        </row>
        <row r="4471">
          <cell r="A4471" t="str">
            <v>91602</v>
          </cell>
          <cell r="B4471" t="str">
            <v>Armação do sistema de paredes de concreto, executada como reforço, vergalhão de 8,0 mm de diâmetro. af_06/2015</v>
          </cell>
          <cell r="C4471" t="str">
            <v>kg</v>
          </cell>
          <cell r="D4471">
            <v>7.16</v>
          </cell>
        </row>
        <row r="4472">
          <cell r="A4472" t="str">
            <v>91603</v>
          </cell>
          <cell r="B4472" t="str">
            <v>Armação do sistema de paredes de concreto, executada como reforço, vergalhão de 10,0 mm de diâmetro. af_06/2015</v>
          </cell>
          <cell r="C4472" t="str">
            <v>kg</v>
          </cell>
          <cell r="D4472">
            <v>5.81</v>
          </cell>
        </row>
        <row r="4473">
          <cell r="A4473" t="str">
            <v>92263</v>
          </cell>
          <cell r="B4473" t="str">
            <v>Fabricação de fôrma para pilares e estruturas similares, em chapa de madeira compensada resinada, e = 17 mm. af_12/2015</v>
          </cell>
          <cell r="C4473" t="str">
            <v>m²</v>
          </cell>
          <cell r="D4473">
            <v>77.11</v>
          </cell>
        </row>
        <row r="4474">
          <cell r="A4474" t="str">
            <v>92264</v>
          </cell>
          <cell r="B4474" t="str">
            <v>Fabricação de fôrma para pilares e estruturas similares, em chapa de madeira compensada plastificada, e = 18 mm. af_12/2015</v>
          </cell>
          <cell r="C4474" t="str">
            <v>m²</v>
          </cell>
          <cell r="D4474">
            <v>89.3</v>
          </cell>
        </row>
        <row r="4475">
          <cell r="A4475" t="str">
            <v>92265</v>
          </cell>
          <cell r="B4475" t="str">
            <v>Fabricação de fôrma para vigas, em chapa de madeira compensada resinada, e = 17 mm. af_12/2015</v>
          </cell>
          <cell r="C4475" t="str">
            <v>m²</v>
          </cell>
          <cell r="D4475">
            <v>58.81</v>
          </cell>
        </row>
        <row r="4476">
          <cell r="A4476" t="str">
            <v>92266</v>
          </cell>
          <cell r="B4476" t="str">
            <v>Fabricação de fôrma para vigas, em chapa de madeira compensada plastificada, e = 18 mm. af_12/2015</v>
          </cell>
          <cell r="C4476" t="str">
            <v>m²</v>
          </cell>
          <cell r="D4476">
            <v>69.680000000000007</v>
          </cell>
        </row>
        <row r="4477">
          <cell r="A4477" t="str">
            <v>92267</v>
          </cell>
          <cell r="B4477" t="str">
            <v>Fabricação de fôrma para lajes, em chapa de madeira compensada resinada, e = 17 mm. af_12/2015</v>
          </cell>
          <cell r="C4477" t="str">
            <v>m²</v>
          </cell>
          <cell r="D4477">
            <v>26.72</v>
          </cell>
        </row>
        <row r="4478">
          <cell r="A4478" t="str">
            <v>92268</v>
          </cell>
          <cell r="B4478" t="str">
            <v>Fabricação de fôrma para lajes, em chapa de madeira compensada plastificada, e = 18 mm. af_12/2015</v>
          </cell>
          <cell r="C4478" t="str">
            <v>m²</v>
          </cell>
          <cell r="D4478">
            <v>36.32</v>
          </cell>
        </row>
        <row r="4479">
          <cell r="A4479" t="str">
            <v>92269</v>
          </cell>
          <cell r="B4479" t="str">
            <v>Fabricação de fôrma para pilares e estruturas similares, em madeira serrada, e=25 mm. af_12/2015</v>
          </cell>
          <cell r="C4479" t="str">
            <v>m²</v>
          </cell>
          <cell r="D4479">
            <v>50.79</v>
          </cell>
        </row>
        <row r="4480">
          <cell r="A4480" t="str">
            <v>92270</v>
          </cell>
          <cell r="B4480" t="str">
            <v>Fabricação de fôrma para vigas, com madeira serrada, e = 25 mm. af_12/2015</v>
          </cell>
          <cell r="C4480" t="str">
            <v>m²</v>
          </cell>
          <cell r="D4480">
            <v>41.28</v>
          </cell>
        </row>
        <row r="4481">
          <cell r="A4481" t="str">
            <v>92271</v>
          </cell>
          <cell r="B4481" t="str">
            <v>Fabricação de fôrma para lajes, em madeira serrada, e=25 mm. af_12/2015</v>
          </cell>
          <cell r="C4481" t="str">
            <v>m²</v>
          </cell>
          <cell r="D4481">
            <v>29.36</v>
          </cell>
        </row>
        <row r="4482">
          <cell r="A4482" t="str">
            <v>92272</v>
          </cell>
          <cell r="B4482" t="str">
            <v>Fabricação de escoras de viga do tipo garfo, em madeira. af_12/2015</v>
          </cell>
          <cell r="C4482" t="str">
            <v>m</v>
          </cell>
          <cell r="D4482">
            <v>16.850000000000001</v>
          </cell>
        </row>
        <row r="4483">
          <cell r="A4483" t="str">
            <v>92273</v>
          </cell>
          <cell r="B4483" t="str">
            <v>Fabricação de escoras do tipo pontalete, em madeira. af_12/2015</v>
          </cell>
          <cell r="C4483" t="str">
            <v>m</v>
          </cell>
          <cell r="D4483">
            <v>7.28</v>
          </cell>
        </row>
        <row r="4484">
          <cell r="A4484" t="str">
            <v>92408</v>
          </cell>
          <cell r="B4484" t="str">
            <v>Montagem e desmontagem de fôrma de pilares retangulares e estruturas similares com área média das seções menor ou igual a 0,25 m², pé-direito simples, em madeira serrada, 1 utilização. af_12/2015</v>
          </cell>
          <cell r="C4484" t="str">
            <v>m²</v>
          </cell>
          <cell r="D4484">
            <v>107.18</v>
          </cell>
        </row>
        <row r="4485">
          <cell r="A4485" t="str">
            <v>92409</v>
          </cell>
          <cell r="B4485" t="str">
            <v>Montagem e desmontagem de fôrma de pilares retangulares e estruturas similares com área média das seções maior que 0,25 m², pé-direito simples, em madeira serrada, 1 utilização. af_12/2015</v>
          </cell>
          <cell r="C4485" t="str">
            <v>m²</v>
          </cell>
          <cell r="D4485">
            <v>100.75</v>
          </cell>
        </row>
        <row r="4486">
          <cell r="A4486" t="str">
            <v>93138</v>
          </cell>
          <cell r="B4486" t="str">
            <v>Ponto de iluminação residencial incluindo interruptor paralelo, caixa elétrica, eletroduto, cabo, rasgo, quebra e chumbamento (excluindo luminária e lâmpada). af_01/2016</v>
          </cell>
          <cell r="C4486" t="str">
            <v>un</v>
          </cell>
          <cell r="D4486">
            <v>100.76</v>
          </cell>
        </row>
        <row r="4487">
          <cell r="A4487" t="str">
            <v>93139</v>
          </cell>
          <cell r="B4487" t="str">
            <v>Ponto de iluminação residencial incluindo interruptor paralelo (2 módulos), caixa elétrica, eletroduto, cabo, rasgo, quebra e chumbamento (excluindo luminária e lâmpada). af_01/2016</v>
          </cell>
          <cell r="C4487" t="str">
            <v>un</v>
          </cell>
          <cell r="D4487">
            <v>131.02000000000001</v>
          </cell>
        </row>
        <row r="4488">
          <cell r="A4488" t="str">
            <v>93140</v>
          </cell>
          <cell r="B4488" t="str">
            <v>Ponto de iluminação residencial incluindo interruptor simples conjugado com paralelo, caixa elétrica, eletroduto, cabo, rasgo, quebra e chumbamento (excluindo luminária e lâmpada). af_01/2016</v>
          </cell>
          <cell r="C4488" t="str">
            <v>un</v>
          </cell>
          <cell r="D4488">
            <v>122.6</v>
          </cell>
        </row>
        <row r="4489">
          <cell r="A4489" t="str">
            <v>93141</v>
          </cell>
          <cell r="B4489" t="str">
            <v>Ponto de tomada residencial incluindo tomada 10a/250v, caixa elétrica, eletroduto, cabo, rasgo, quebra e chumbamento. af_01/2016</v>
          </cell>
          <cell r="C4489" t="str">
            <v>un</v>
          </cell>
          <cell r="D4489">
            <v>102.51</v>
          </cell>
        </row>
        <row r="4490">
          <cell r="A4490" t="str">
            <v>93142</v>
          </cell>
          <cell r="B4490" t="str">
            <v>Ponto de tomada residencial incluindo tomada (2 módulos) 10a/250v, caixa elétrica, eletroduto, cabo, rasgo, quebra e chumbamento. af_01/2016</v>
          </cell>
          <cell r="C4490" t="str">
            <v>un</v>
          </cell>
          <cell r="D4490">
            <v>115.32</v>
          </cell>
        </row>
        <row r="4491">
          <cell r="A4491" t="str">
            <v>93143</v>
          </cell>
          <cell r="B4491" t="str">
            <v>Ponto de tomada residencial incluindo tomada 20a/250v, caixa elétrica, eletroduto, cabo, rasgo, quebra e chumbamento. af_01/2016</v>
          </cell>
          <cell r="C4491" t="str">
            <v>un</v>
          </cell>
          <cell r="D4491">
            <v>106.29</v>
          </cell>
        </row>
        <row r="4492">
          <cell r="A4492" t="str">
            <v>93144</v>
          </cell>
          <cell r="B4492" t="str">
            <v>Ponto de utilização de equipamentos elétricos, residencial, incluindo suporte e placa, caixa elétrica, eletroduto, cabo, rasgo, quebra e chumbamento. af_01/2016</v>
          </cell>
          <cell r="C4492" t="str">
            <v>un</v>
          </cell>
          <cell r="D4492">
            <v>121.18</v>
          </cell>
        </row>
        <row r="4493">
          <cell r="A4493" t="str">
            <v>93145</v>
          </cell>
          <cell r="B4493" t="str">
            <v>Ponto de iluminação e tomada, residencial, incluindo interruptor simples e tomada 10a/250v, caixa elétrica, eletroduto, cabo, rasgo, quebra e chumbamento (excluindo luminária e lâmpada). af_01/2016</v>
          </cell>
          <cell r="C4493" t="str">
            <v>un</v>
          </cell>
          <cell r="D4493">
            <v>127.54</v>
          </cell>
        </row>
        <row r="4494">
          <cell r="A4494" t="str">
            <v>93146</v>
          </cell>
          <cell r="B4494" t="str">
            <v>Ponto de iluminação e tomada, residencial, incluindo interruptor paralelo e tomada 10a/250v, caixa elétrica, eletroduto, cabo, rasgo, quebra e chumbamento (excluindo luminária e lâmpada). af_01/2016</v>
          </cell>
          <cell r="C4494" t="str">
            <v>un</v>
          </cell>
          <cell r="D4494">
            <v>139.16</v>
          </cell>
        </row>
        <row r="4495">
          <cell r="A4495" t="str">
            <v>93147</v>
          </cell>
          <cell r="B4495" t="str">
            <v>Ponto de iluminação e tomada, residencial, incluindo interruptor simples, interruptor paralelo e tomada 10a/250v, caixa elétrica, eletroduto, cabo, rasgo, quebra e chumbamento (excluindo luminária e lâmpada). af_01/2016</v>
          </cell>
          <cell r="C4495" t="str">
            <v>un</v>
          </cell>
          <cell r="D4495">
            <v>161.03</v>
          </cell>
        </row>
        <row r="4496">
          <cell r="A4496" t="str">
            <v>86875</v>
          </cell>
          <cell r="B4496" t="str">
            <v>Tanque de mármore sintético com coluna, 22l ou equivalente ¿ fornecimento e instalação. af_12/2013</v>
          </cell>
          <cell r="C4496" t="str">
            <v>un</v>
          </cell>
          <cell r="D4496">
            <v>241.93</v>
          </cell>
        </row>
        <row r="4497">
          <cell r="A4497" t="str">
            <v>86915</v>
          </cell>
          <cell r="B4497" t="str">
            <v>Torneira cromada de mesa, 1/2" ou 3/4", para lavatório, padrão médio - fornecimento e instalação. af_12/2013</v>
          </cell>
          <cell r="C4497" t="str">
            <v>un</v>
          </cell>
          <cell r="D4497">
            <v>64.099999999999994</v>
          </cell>
        </row>
        <row r="4498">
          <cell r="A4498" t="str">
            <v>86925</v>
          </cell>
          <cell r="B4498" t="str">
            <v>Tanque de mármore sintético com coluna, 22l ou equivalente, incluso sifão flexível em pvc, válvula plástica e torneira de metal cromado padrão popular - fornecimento e instalação. af_12/2013</v>
          </cell>
          <cell r="C4498" t="str">
            <v>un</v>
          </cell>
          <cell r="D4498">
            <v>268.76</v>
          </cell>
        </row>
        <row r="4499">
          <cell r="A4499" t="str">
            <v>86926</v>
          </cell>
          <cell r="B4499" t="str">
            <v>Tanque de mármore sintético com coluna, 22l ou equivalente, incluso sifão flexível em pvc, válvula plástica e torneira de plástico - fornecimento e instalação. af_12/2013</v>
          </cell>
          <cell r="C4499" t="str">
            <v>un</v>
          </cell>
          <cell r="D4499">
            <v>276.24</v>
          </cell>
        </row>
        <row r="4500">
          <cell r="A4500" t="str">
            <v>86941</v>
          </cell>
          <cell r="B4500" t="str">
            <v>Lavatório louça branca com coluna, 45 x 55cm ou equivalente, padrão médio, incluso sifão tipo garrafa, válvula e engate flexível de 40cm em metal cromado, com torneira cromada de mesa, padrão médio - fornecimento e instalação. af_12/2013</v>
          </cell>
          <cell r="C4500" t="str">
            <v>un</v>
          </cell>
          <cell r="D4500">
            <v>547.63</v>
          </cell>
        </row>
        <row r="4501">
          <cell r="A4501" t="str">
            <v>91784</v>
          </cell>
          <cell r="B4501" t="str">
            <v>(composição representativa) do serviço de instalação de tubos de pvc, soldável, água fria, dn 20 mm (instalado em ramal, sub-ramal ou ramal de distribuição), inclusive conexões, cortes e fixações, para prédios. af_10/2015_p</v>
          </cell>
          <cell r="C4501" t="str">
            <v>m</v>
          </cell>
          <cell r="D4501">
            <v>24.45</v>
          </cell>
        </row>
        <row r="4502">
          <cell r="A4502" t="str">
            <v>91785</v>
          </cell>
          <cell r="B4502" t="str">
            <v>(composição representativa) do serviço de instalação de tubos de pvc, soldável, água fria, dn 25 mm (instalado em ramal, sub-ramal, ramal de distribuição ou prumada), inclusive conexões, cortes e fixações, para prédios. af_10/2015_p</v>
          </cell>
          <cell r="C4502" t="str">
            <v>m</v>
          </cell>
          <cell r="D4502">
            <v>24.6</v>
          </cell>
        </row>
        <row r="4503">
          <cell r="A4503" t="str">
            <v>91786</v>
          </cell>
          <cell r="B4503" t="str">
            <v>(composição representativa) do serviço de instalação tubos de pvc, soldável, água fria, dn 32 mm (instalado em ramal, sub-ramal, ramal de distribuição ou prumada), inclusive conexões, cortes e fixações, para prédios. af_10/2015_p</v>
          </cell>
          <cell r="C4503" t="str">
            <v>m</v>
          </cell>
          <cell r="D4503">
            <v>16.98</v>
          </cell>
        </row>
        <row r="4504">
          <cell r="A4504" t="str">
            <v>91787</v>
          </cell>
          <cell r="B4504" t="str">
            <v>(composição representativa) do serviço de instalação de tubos de pvc, soldável, água fria, dn 40 mm (instalado em prumada), inclusive conexões, cortes e fixações, para prédios. af_10/2015_p</v>
          </cell>
          <cell r="C4504" t="str">
            <v>m</v>
          </cell>
          <cell r="D4504">
            <v>19.55</v>
          </cell>
        </row>
        <row r="4505">
          <cell r="A4505" t="str">
            <v>91788</v>
          </cell>
          <cell r="B4505" t="str">
            <v>(composição representativa) do serviço de instalação de tubos de pvc, soldável, água fria, dn 50 mm (instalado em prumada), inclusive conexões, cortes e fixações, para prédios. af_10/2015_p</v>
          </cell>
          <cell r="C4505" t="str">
            <v>m</v>
          </cell>
          <cell r="D4505">
            <v>23.76</v>
          </cell>
        </row>
        <row r="4506">
          <cell r="A4506" t="str">
            <v>91789</v>
          </cell>
          <cell r="B4506" t="str">
            <v>(composição representativa) do serviço de instalação de tubos de pvc, série r, água pluvial, dn 75 mm (instalado em ramal de encaminhamento, ou condutores verticais), inclusive conexões, corte e fixações, para prédios. af_10/2015_p</v>
          </cell>
          <cell r="C4506" t="str">
            <v>m</v>
          </cell>
          <cell r="D4506">
            <v>25.55</v>
          </cell>
        </row>
        <row r="4507">
          <cell r="A4507" t="str">
            <v>91790</v>
          </cell>
          <cell r="B4507" t="str">
            <v>(composição representativa) do serviço de instalação de tubos de pvc, série r, água pluvial, dn 100 mm (instalado em ramal de encaminhamento, ou condutores verticais), inclusive conexões, cortes e fixações, para prédios. af_10/2015_p</v>
          </cell>
          <cell r="C4507" t="str">
            <v>m</v>
          </cell>
          <cell r="D4507">
            <v>36.11</v>
          </cell>
        </row>
        <row r="4508">
          <cell r="A4508" t="str">
            <v>91791</v>
          </cell>
          <cell r="B4508" t="str">
            <v>(composição representativa) do serviço de instalação de tubos de pvc, série r, água pluvial, dn 150 mm (instalado em condutores verticais), inclusive conexões, cortes e fixações, para prédios. af_10/2015_p</v>
          </cell>
          <cell r="C4508" t="str">
            <v>m</v>
          </cell>
          <cell r="D4508">
            <v>44.3</v>
          </cell>
        </row>
        <row r="4509">
          <cell r="A4509" t="str">
            <v>91792</v>
          </cell>
          <cell r="B4509" t="str">
            <v>(composição representativa) do serviço de instalação de tubo de pvc, série normal, esgoto predial, dn 40 mm (instalado em ramal de descarga ou ramal de esgoto sanitário), inclusive conexões, cortes e fixações, para prédios. af_10/2015_p</v>
          </cell>
          <cell r="C4509" t="str">
            <v>m</v>
          </cell>
          <cell r="D4509">
            <v>31.95</v>
          </cell>
        </row>
        <row r="4510">
          <cell r="A4510" t="str">
            <v>91793</v>
          </cell>
          <cell r="B4510" t="str">
            <v>(composição representativa) do serviço de instalação de tubo de pvc, série normal, esgoto predial, dn 50 mm (instalado em ramal de descarga ou ramal de esgoto sanitário), inclusive conexões, cortes e fixações para, prédios. af_10/2015_p</v>
          </cell>
          <cell r="C4510" t="str">
            <v>m</v>
          </cell>
          <cell r="D4510">
            <v>49.56</v>
          </cell>
        </row>
        <row r="4511">
          <cell r="A4511" t="str">
            <v>91794</v>
          </cell>
          <cell r="B4511" t="str">
            <v>(composição representativa) do serviço de inst. tubo pvc, série n, esgoto predial, dn 75 mm, (inst. em ramal de descarga, ramal de esg. sanitário, prumada de esg. sanitário ou ventilação), incl. conexões, cortes e fixações, p/ prédios. af_10/2015_p</v>
          </cell>
          <cell r="C4511" t="str">
            <v>m</v>
          </cell>
          <cell r="D4511">
            <v>22.97</v>
          </cell>
        </row>
        <row r="4512">
          <cell r="A4512" t="str">
            <v>91795</v>
          </cell>
          <cell r="B4512" t="str">
            <v>(composição representativa) do serviço de inst. tubo pvc, série n, esgoto predial, 100 mm (inst. ramal descarga, ramal de esg. sanit., prumada esg. sanit., ventilação ou sub-coletor aéreo), incl. conexões e cortes, fixações, p/ prédios. af_10/2015_p</v>
          </cell>
          <cell r="C4512" t="str">
            <v>m</v>
          </cell>
          <cell r="D4512">
            <v>38.65</v>
          </cell>
        </row>
        <row r="4513">
          <cell r="A4513" t="str">
            <v>91796</v>
          </cell>
          <cell r="B4513" t="str">
            <v>(composição representativa) do serviço de instalação de tubo de pvc, série normal, esgoto predial, dn 150 mm (instalado em sub-coletor aéreo), inclusive conexões, cortes e fixações, para prédios. af_10/2015_p</v>
          </cell>
          <cell r="C4513" t="str">
            <v>m</v>
          </cell>
          <cell r="D4513">
            <v>12.4</v>
          </cell>
        </row>
        <row r="4514">
          <cell r="A4514" t="str">
            <v>92275</v>
          </cell>
          <cell r="B4514" t="str">
            <v>Tubo em cobre rígido, dn 22 classe e, sem isolamento, instalado em prumada - fornecimento e instalação. af_12/2015</v>
          </cell>
          <cell r="C4514" t="str">
            <v>m</v>
          </cell>
          <cell r="D4514">
            <v>27.65</v>
          </cell>
        </row>
        <row r="4515">
          <cell r="A4515" t="str">
            <v>92276</v>
          </cell>
          <cell r="B4515" t="str">
            <v>Tubo em cobre rígido, dn 28 classe e, sem isolamento, instalado em prumada - fornecimento e instalação. af_12/2015</v>
          </cell>
          <cell r="C4515" t="str">
            <v>m</v>
          </cell>
          <cell r="D4515">
            <v>35</v>
          </cell>
        </row>
        <row r="4516">
          <cell r="A4516" t="str">
            <v>91994</v>
          </cell>
          <cell r="B4516" t="str">
            <v>Tomada média de embutir (1 módulo), 2P+T 10A, sem suporte e sem placa - fornecimento e instalação. af_12/2015</v>
          </cell>
          <cell r="C4516" t="str">
            <v>un</v>
          </cell>
          <cell r="D4516">
            <v>14.41</v>
          </cell>
        </row>
        <row r="4517">
          <cell r="A4517" t="str">
            <v>93002</v>
          </cell>
          <cell r="B4517" t="str">
            <v>Cabo de cobre flexível isolado, 300 mm², anti-chama 0,6/1,0 kV, para distribuição - fornecimento e instalação. af_12/2015</v>
          </cell>
          <cell r="C4517" t="str">
            <v>m</v>
          </cell>
          <cell r="D4517">
            <v>108.51</v>
          </cell>
        </row>
        <row r="4518">
          <cell r="A4518" t="str">
            <v>92792</v>
          </cell>
          <cell r="B4518" t="str">
            <v>Corte e dobra de aço ca-50, diâmetro de 6.3 mm, utilizado em estruturas diversas, exceto lajes. af_12/2015</v>
          </cell>
          <cell r="C4518" t="str">
            <v>kg</v>
          </cell>
          <cell r="D4518">
            <v>7.52</v>
          </cell>
        </row>
        <row r="4519">
          <cell r="A4519" t="str">
            <v>92747</v>
          </cell>
          <cell r="B4519" t="str">
            <v>Muro de gabião, enchimento com pedra de mão tipo rachão, de gravidade, com gaiolas de comprimento igual a 2 metros, altura do muro acima de 6 e até 10 metros - fornecimento e execução. af_12/2015</v>
          </cell>
          <cell r="C4519" t="str">
            <v>m³</v>
          </cell>
          <cell r="D4519">
            <v>460.9</v>
          </cell>
        </row>
        <row r="4520">
          <cell r="A4520" t="str">
            <v>92748</v>
          </cell>
          <cell r="B4520" t="str">
            <v>Muro de gabião, enchimento com pedra de mão tipo rachão, de gravidade, com gaiolas de comprimento igual a 5 metros, altura do muro maior que 6 até 10 metros - fornecimento e execução. af_12/2015</v>
          </cell>
          <cell r="C4520" t="str">
            <v>m³</v>
          </cell>
          <cell r="D4520">
            <v>406.07</v>
          </cell>
        </row>
        <row r="4521">
          <cell r="A4521" t="str">
            <v>92749</v>
          </cell>
          <cell r="B4521" t="str">
            <v>Muro de gabião, enchimento com pedra de mão tipo rachão, com solo reforçado, altura do muro de até 4 metros - fornecimento e execução. af_12/2015</v>
          </cell>
          <cell r="C4521" t="str">
            <v>m³</v>
          </cell>
          <cell r="D4521">
            <v>505.47</v>
          </cell>
        </row>
        <row r="4522">
          <cell r="A4522" t="str">
            <v>92750</v>
          </cell>
          <cell r="B4522" t="str">
            <v>Muro de gabião, enchimento com pedra de mão tipo rachão, com solo reforçado, altura do muro acima de 4 e até 12 metros - fornecimento e execução. af_12/2015</v>
          </cell>
          <cell r="C4522" t="str">
            <v>m³</v>
          </cell>
          <cell r="D4522">
            <v>822.83</v>
          </cell>
        </row>
        <row r="4523">
          <cell r="A4523" t="str">
            <v>92751</v>
          </cell>
          <cell r="B4523" t="str">
            <v>Muro de gabião, enchimento com pedra de mão tipo rachão, com solo reforçado, altura do muro acima de 12 e até 20 metros - fornecimento e execução. af_12/2015</v>
          </cell>
          <cell r="C4523" t="str">
            <v>m³</v>
          </cell>
          <cell r="D4523">
            <v>996.93</v>
          </cell>
        </row>
        <row r="4524">
          <cell r="A4524" t="str">
            <v>92752</v>
          </cell>
          <cell r="B4524" t="str">
            <v>Muro de gabião, enchimento com pedra de mão tipo rachão, com solo reforçado, altura do muro acima de 20 e até 28 metros - fornecimento e execução. af_12/2015</v>
          </cell>
          <cell r="C4524" t="str">
            <v>m³</v>
          </cell>
          <cell r="D4524">
            <v>1170.0899999999999</v>
          </cell>
        </row>
        <row r="4525">
          <cell r="A4525" t="str">
            <v>92753</v>
          </cell>
          <cell r="B4525" t="str">
            <v>Muro de gabião, enchimento com resíduo de construção e demolição, de gravidade, com gaiola trapezoidal de comprimento igual a 2 metros, altura do muro de até 2 metros - fornecimento e execução. af_12/2015</v>
          </cell>
          <cell r="C4525" t="str">
            <v>m³</v>
          </cell>
          <cell r="D4525">
            <v>293.79000000000002</v>
          </cell>
        </row>
        <row r="4526">
          <cell r="A4526" t="str">
            <v>92754</v>
          </cell>
          <cell r="B4526" t="str">
            <v>Muro de gabião, enchimento com resíduo de construção e demolição, de gravidade, com gaiola trapezoidal de comprimento igual a 2 metros, altura do muro acima de 2 e até 4 metros - fornecimento e execução. af_12/2015</v>
          </cell>
          <cell r="C4526" t="str">
            <v>m³</v>
          </cell>
          <cell r="D4526">
            <v>288.64</v>
          </cell>
        </row>
        <row r="4527">
          <cell r="A4527" t="str">
            <v>92755</v>
          </cell>
          <cell r="B4527" t="str">
            <v>Proteção superficial de canal em gabião tipo colchão, altura de 17 centímetros, enchimento com pedra de mão tipo rachão - fornecimento e execução. af_12/2015</v>
          </cell>
          <cell r="C4527" t="str">
            <v>m²</v>
          </cell>
          <cell r="D4527">
            <v>140.04</v>
          </cell>
        </row>
        <row r="4528">
          <cell r="A4528" t="str">
            <v>92756</v>
          </cell>
          <cell r="B4528" t="str">
            <v>Proteção superficial de canal em gabião tipo colchão, altura de 23 centímetros, enchimento com pedra de mão tipo rachão - fornecimento e execução. af_12/2015</v>
          </cell>
          <cell r="C4528" t="str">
            <v>m²</v>
          </cell>
          <cell r="D4528">
            <v>158.93</v>
          </cell>
        </row>
        <row r="4529">
          <cell r="A4529" t="str">
            <v>92758</v>
          </cell>
          <cell r="B4529" t="str">
            <v>Proteção superficial de canal em gabião tipo saco, diâmetro de 65 centímetros, enchimento manual com pedra de mão tipo rachão - fornecimento e execução. af_12/2015</v>
          </cell>
          <cell r="C4529" t="str">
            <v>m³</v>
          </cell>
          <cell r="D4529">
            <v>349.78</v>
          </cell>
        </row>
        <row r="4530">
          <cell r="A4530" t="str">
            <v>90800</v>
          </cell>
          <cell r="B4530" t="str">
            <v>Aduela / marco / batente para porta de 60x210cm, padrão médio - fornecimento e montagem. af_08/2015</v>
          </cell>
          <cell r="C4530" t="str">
            <v>un</v>
          </cell>
          <cell r="D4530">
            <v>154.69999999999999</v>
          </cell>
        </row>
        <row r="4531">
          <cell r="A4531" t="str">
            <v>90801</v>
          </cell>
          <cell r="B4531" t="str">
            <v>Aduela / marco / batente para porta de 70x210cm, padrão médio - fornecimento e montagem. af_08/2015</v>
          </cell>
          <cell r="C4531" t="str">
            <v>un</v>
          </cell>
          <cell r="D4531">
            <v>159.66</v>
          </cell>
        </row>
        <row r="4532">
          <cell r="A4532" t="str">
            <v>90803</v>
          </cell>
          <cell r="B4532" t="str">
            <v>Aduela / marco / batente para porta de 90x210cm, padrão médio - fornecimento e montagem. af_08/2015</v>
          </cell>
          <cell r="C4532" t="str">
            <v>un</v>
          </cell>
          <cell r="D4532">
            <v>169.6</v>
          </cell>
        </row>
        <row r="4533">
          <cell r="A4533" t="str">
            <v>90804</v>
          </cell>
          <cell r="B4533" t="str">
            <v>Aduela / marco / batente para porta de 60x210cm, fixação com argamassa, padrão médio - fornecimento e instalação. af_08/2015_p</v>
          </cell>
          <cell r="C4533" t="str">
            <v>un</v>
          </cell>
          <cell r="D4533">
            <v>199.58</v>
          </cell>
        </row>
        <row r="4534">
          <cell r="A4534" t="str">
            <v>90805</v>
          </cell>
          <cell r="B4534" t="str">
            <v>Aduela / marco / batente para porta de 60x210cm, fixação com argamassa - somente instalação. af_08/2015_p</v>
          </cell>
          <cell r="C4534" t="str">
            <v>un</v>
          </cell>
          <cell r="D4534">
            <v>44.87</v>
          </cell>
        </row>
        <row r="4535">
          <cell r="A4535" t="str">
            <v>90806</v>
          </cell>
          <cell r="B4535" t="str">
            <v>Aduela / marco / batente para porta de 70x210cm, fixação com argamassa, padrão médio - fornecimento e instalação. af_08/2015_p</v>
          </cell>
          <cell r="C4535" t="str">
            <v>un</v>
          </cell>
          <cell r="D4535">
            <v>208.19</v>
          </cell>
        </row>
        <row r="4536">
          <cell r="A4536" t="str">
            <v>90807</v>
          </cell>
          <cell r="B4536" t="str">
            <v>Aduela / marco / batente para porta de 70x210cm, fixação com argamassa - somente instalação. af_08/2015_p</v>
          </cell>
          <cell r="C4536" t="str">
            <v>un</v>
          </cell>
          <cell r="D4536">
            <v>48.52</v>
          </cell>
        </row>
        <row r="4537">
          <cell r="A4537" t="str">
            <v>90816</v>
          </cell>
          <cell r="B4537" t="str">
            <v>Aduela / marco / batente para porta de 80x210cm, fixação com argamassa, padrão médio - fornecimento e instalação. af_08/2015_p</v>
          </cell>
          <cell r="C4537" t="str">
            <v>un</v>
          </cell>
          <cell r="D4537">
            <v>216.8</v>
          </cell>
        </row>
        <row r="4538">
          <cell r="A4538" t="str">
            <v>90817</v>
          </cell>
          <cell r="B4538" t="str">
            <v>Aduela / marco / batente para porta de 80x210cm, fixação com argamassa - somente instalação. af_08/2015_p</v>
          </cell>
          <cell r="C4538" t="str">
            <v>un</v>
          </cell>
          <cell r="D4538">
            <v>52.16</v>
          </cell>
        </row>
        <row r="4539">
          <cell r="A4539" t="str">
            <v>90818</v>
          </cell>
          <cell r="B4539" t="str">
            <v>Aduela / marco / batente para porta de 90x210cm, fixação com argamassa, padrão médio - fornecimento e instalação. af_08/2015_p</v>
          </cell>
          <cell r="C4539" t="str">
            <v>un</v>
          </cell>
          <cell r="D4539">
            <v>225.44</v>
          </cell>
        </row>
        <row r="4540">
          <cell r="A4540" t="str">
            <v>91274</v>
          </cell>
          <cell r="B4540" t="str">
            <v>Placa vibratória reversível com motor 4 tempos a gasolina, força centrífuga de 25 kn (2500 kgf), potência 5,5 cv - juros. af_08/2015</v>
          </cell>
          <cell r="C4540" t="str">
            <v>h</v>
          </cell>
          <cell r="D4540">
            <v>0.19</v>
          </cell>
        </row>
        <row r="4541">
          <cell r="A4541" t="str">
            <v>91532</v>
          </cell>
          <cell r="B4541" t="str">
            <v>Compactador de solos de percussão (soquete) com motor a gasolina 4 tempos, potência 4 cv - materiais na operação. af_08/2015</v>
          </cell>
          <cell r="C4541" t="str">
            <v>h</v>
          </cell>
          <cell r="D4541">
            <v>3.14</v>
          </cell>
        </row>
        <row r="4542">
          <cell r="A4542" t="str">
            <v>91531</v>
          </cell>
          <cell r="B4542" t="str">
            <v>Compactador de solos de percussão (soquete) com motor a gasolina 4 tempos, potência 4 cv - manutenção. af_08/2015</v>
          </cell>
          <cell r="C4542" t="str">
            <v>h</v>
          </cell>
          <cell r="D4542">
            <v>0.95</v>
          </cell>
        </row>
        <row r="4543">
          <cell r="A4543" t="str">
            <v>91530</v>
          </cell>
          <cell r="B4543" t="str">
            <v>Compactador de solos de percussão (soquete) com motor a gasolina 4 tempos, potência 4 cv - juros. af_08/2015</v>
          </cell>
          <cell r="C4543" t="str">
            <v>h</v>
          </cell>
          <cell r="D4543">
            <v>0.28000000000000003</v>
          </cell>
        </row>
        <row r="4544">
          <cell r="A4544" t="str">
            <v>90830</v>
          </cell>
          <cell r="B4544" t="str">
            <v>Fechadura de embutir com cilindro, externa, completa, acabamento padrão médio, incluso execução de furo - fornecimento e instalação. af_08/2 15</v>
          </cell>
          <cell r="C4544" t="str">
            <v>un</v>
          </cell>
          <cell r="D4544">
            <v>71.84</v>
          </cell>
        </row>
        <row r="4545">
          <cell r="A4545" t="str">
            <v>91306</v>
          </cell>
          <cell r="B4545" t="str">
            <v>Fechadura de embutir para portas internas, completa, acabamento padrão médio, com execução de furo - fornecimento e instalação. af_08/2015</v>
          </cell>
          <cell r="C4545" t="str">
            <v>un</v>
          </cell>
          <cell r="D4545">
            <v>61.39</v>
          </cell>
        </row>
        <row r="4546">
          <cell r="A4546" t="str">
            <v>91952</v>
          </cell>
          <cell r="B4546" t="str">
            <v>Interruptor simples (1 módulo), 10A/250V, sem suporte e sem placa - fornecimento e instalação. af_12/2015</v>
          </cell>
          <cell r="C4546" t="str">
            <v>un</v>
          </cell>
          <cell r="D4546">
            <v>13.84</v>
          </cell>
        </row>
        <row r="4547">
          <cell r="A4547" t="str">
            <v>91996</v>
          </cell>
          <cell r="B4547" t="str">
            <v>Tomada média de embutir (1 módulo), 2P+T 10 A, incluindo suporte e placa - fornecimento e instalação. af_12/2015</v>
          </cell>
          <cell r="C4547" t="str">
            <v>un</v>
          </cell>
          <cell r="D4547">
            <v>21.03</v>
          </cell>
        </row>
        <row r="4548">
          <cell r="A4548" t="str">
            <v>91926</v>
          </cell>
          <cell r="B4548" t="str">
            <v>Cabo de cobre flexível isolado, 2,5 mm², anti-chama 450/750 V, para circuitos terminais - fornecimento e instalação. af_12/2015</v>
          </cell>
          <cell r="C4548" t="str">
            <v>m</v>
          </cell>
          <cell r="D4548">
            <v>2.0299999999999998</v>
          </cell>
        </row>
        <row r="4549">
          <cell r="A4549" t="str">
            <v>91928</v>
          </cell>
          <cell r="B4549" t="str">
            <v>Cabo de cobre flexível isolado, 4 mm², anti-chama 450/750 V, para circuitos terminais - fornecimento e instalação. af_12/2015</v>
          </cell>
          <cell r="C4549" t="str">
            <v>m</v>
          </cell>
          <cell r="D4549">
            <v>2.81</v>
          </cell>
        </row>
        <row r="4550">
          <cell r="A4550" t="str">
            <v>92983</v>
          </cell>
          <cell r="B4550" t="str">
            <v>Cabo de cobre flexível isolado, 25 mm², anti-chama 450/750 V, para distribuição - fornecimento e instalação. af_12/2015</v>
          </cell>
          <cell r="C4550" t="str">
            <v>m</v>
          </cell>
          <cell r="D4550">
            <v>10.26</v>
          </cell>
        </row>
        <row r="4551">
          <cell r="A4551" t="str">
            <v>91941</v>
          </cell>
          <cell r="B4551" t="str">
            <v>Caixa retangular 4" x 2" baixa (0,30 m do piso), pvc, instalada em parede - fornecimento e instalação. af_12/2015</v>
          </cell>
          <cell r="C4551" t="str">
            <v>un</v>
          </cell>
          <cell r="D4551">
            <v>6.11</v>
          </cell>
        </row>
        <row r="4552">
          <cell r="A4552" t="str">
            <v>91943</v>
          </cell>
          <cell r="B4552" t="str">
            <v>Caixa retangular 4" x 4" média (1,30 m do piso), pvc, instalada em parede - fornecimento e instalação. af_12/2015</v>
          </cell>
          <cell r="C4552" t="str">
            <v>un</v>
          </cell>
          <cell r="D4552">
            <v>11.01</v>
          </cell>
        </row>
        <row r="4553">
          <cell r="A4553" t="str">
            <v>91936</v>
          </cell>
          <cell r="B4553" t="str">
            <v>Caixa octogonal 4" x 4", pvc, instalada em laje - fornecimento e instalação. af_12/2015</v>
          </cell>
          <cell r="C4553" t="str">
            <v>un</v>
          </cell>
          <cell r="D4553">
            <v>8.2799999999999994</v>
          </cell>
        </row>
        <row r="4554">
          <cell r="A4554" t="str">
            <v>92410</v>
          </cell>
          <cell r="B4554" t="str">
            <v>Montagem e desmontagem de fôrma de pilares retangulares e estruturas similares com área média das seções menor ou igual a 0,25 m², pé-direito simples, em madeira serrada, 2 utilizações. af_12/2015</v>
          </cell>
          <cell r="C4554" t="str">
            <v>m²</v>
          </cell>
          <cell r="D4554">
            <v>75.83</v>
          </cell>
        </row>
        <row r="4555">
          <cell r="A4555" t="str">
            <v>91946</v>
          </cell>
          <cell r="B4555" t="str">
            <v>Suporte parafusado com placa de encaixe 4" x 2" médio (1,30 m do piso) para ponto elétrico - fornecimento e instalação. af_12/2015</v>
          </cell>
          <cell r="C4555" t="str">
            <v>un</v>
          </cell>
          <cell r="D4555">
            <v>6.62</v>
          </cell>
        </row>
        <row r="4556">
          <cell r="A4556" t="str">
            <v>91279</v>
          </cell>
          <cell r="B4556" t="str">
            <v>Cortadora de piso com motor 4 tempos a gasolina, potência de 13 hp, com disco de corte diamantado segmentado para concreto, diâmetro de 350 mm, furo de 1 (14 x 1) - depreciação. af_08/2015</v>
          </cell>
          <cell r="C4556" t="str">
            <v>h</v>
          </cell>
          <cell r="D4556">
            <v>0.56000000000000005</v>
          </cell>
        </row>
        <row r="4557">
          <cell r="A4557" t="str">
            <v>91280</v>
          </cell>
          <cell r="B4557" t="str">
            <v>Cortadora de piso com motor 4 tempos a gasolina, potência de 13 hp, com disco de corte diamantado segmentado para concreto, diâmetro de 350 mm, furo de 1 (14 x 1) - juros. af_08/2015</v>
          </cell>
          <cell r="C4557" t="str">
            <v>h</v>
          </cell>
          <cell r="D4557">
            <v>0.17</v>
          </cell>
        </row>
        <row r="4558">
          <cell r="A4558" t="str">
            <v>92239</v>
          </cell>
          <cell r="B4558" t="str">
            <v>Caminhão de transporte de material asfáltico 20.000 l, com cavalo mecânico de capacidade máxima de tração combinado de 45.000 kg, potência 330 cv, inclusive tanque de asfalto com maçarico - impostos e seguros. af_12/2015</v>
          </cell>
          <cell r="C4558" t="str">
            <v>h</v>
          </cell>
          <cell r="D4558">
            <v>1.45</v>
          </cell>
        </row>
        <row r="4559">
          <cell r="A4559" t="str">
            <v>92240</v>
          </cell>
          <cell r="B4559" t="str">
            <v>Caminhão de transporte de material asfáltico 20.000 l, com cavalo mecânico de capacidade máxima de tração combinado de 45.000 kg, potência 330 cv, inclusive tanque de asfalto com maçarico - manutenção. af_12/2015</v>
          </cell>
          <cell r="C4559" t="str">
            <v>h</v>
          </cell>
          <cell r="D4559">
            <v>20.22</v>
          </cell>
        </row>
        <row r="4560">
          <cell r="A4560" t="str">
            <v>92241</v>
          </cell>
          <cell r="B4560" t="str">
            <v>Caminhão de transporte de material asfáltico 20.000 l, com cavalo mecânico de capacidade máxima de tração combinado de 45.000 kg, potência 330 cv, inclusive tanque de asfalto com maçarico - materiais na operação. af_12/2015</v>
          </cell>
          <cell r="C4560" t="str">
            <v>h</v>
          </cell>
          <cell r="D4560">
            <v>119.12</v>
          </cell>
        </row>
        <row r="4561">
          <cell r="A4561" t="str">
            <v>91283</v>
          </cell>
          <cell r="B4561" t="str">
            <v>Cortadora de piso com motor 4 tempos a gasolina, potência de 13 hp, com disco de corte diamantado segmentado para concreto, diâmetro de 350 mm, furo de 1 (14 x 1) - chp diurno. af_08/2015</v>
          </cell>
          <cell r="C4561" t="str">
            <v>chp</v>
          </cell>
          <cell r="D4561">
            <v>11.68</v>
          </cell>
        </row>
        <row r="4562">
          <cell r="A4562" t="str">
            <v>92243</v>
          </cell>
          <cell r="B4562" t="str">
            <v>Caminhão de transporte de material asfáltico 20.000 l, com cavalo mecânico de capacidade máxima de tração combinado de 45.000 kg, potência 330 cv, inclusive tanque de asfalto com maçarico - chi diurno. af_12/2015</v>
          </cell>
          <cell r="C4562" t="str">
            <v>chi</v>
          </cell>
          <cell r="D4562">
            <v>40.04</v>
          </cell>
        </row>
        <row r="4563">
          <cell r="A4563" t="str">
            <v>92237</v>
          </cell>
          <cell r="B4563" t="str">
            <v>Caminhão de transporte de material asfáltico 20.000 l, com cavalo mecânico de capacidade máxima de tração combinado de 45.000 kg, potência 330 cv, inclusive tanque de asfalto com maçarico - depreciação. af_12/2015</v>
          </cell>
          <cell r="C4563" t="str">
            <v>h</v>
          </cell>
          <cell r="D4563">
            <v>14.37</v>
          </cell>
        </row>
        <row r="4564">
          <cell r="A4564" t="str">
            <v>92238</v>
          </cell>
          <cell r="B4564" t="str">
            <v>Caminhão de transporte de material asfáltico 20.000 l, com cavalo mecânico de capacidade máxima de tração combinado de 45.000 kg, potência 330 cv, inclusive tanque de asfalto com maçarico - juros. af_12/2015</v>
          </cell>
          <cell r="C4564" t="str">
            <v>h</v>
          </cell>
          <cell r="D4564">
            <v>7.01</v>
          </cell>
        </row>
        <row r="4565">
          <cell r="A4565" t="str">
            <v>91390</v>
          </cell>
          <cell r="B4565" t="str">
            <v>Caminhão toco, pbt 14.300 kg, carga útil máx. 9.710 kg, dist. entre eixos 3,56 m, potência 185 cv, inclusive carroceria fixa aberta de madeira p/ transporte geral de carga seca, dimen. aprox. 2,50 x 6,50 x 0,50 m - depreciação. af_06/2014</v>
          </cell>
          <cell r="C4565" t="str">
            <v>h</v>
          </cell>
          <cell r="D4565">
            <v>13.01</v>
          </cell>
        </row>
        <row r="4566">
          <cell r="A4566" t="str">
            <v>91391</v>
          </cell>
          <cell r="B4566" t="str">
            <v>Caminhão toco, pbt 14.300 kg, carga útil máx. 9.710 kg, dist. entre eixos 3,56 m, potência 185 cv, inclusive carroceria fixa aberta de madeira p/ transporte geral de carga seca, dimen. aprox. 2,50 x 6,50 x 0,50 m - juros. af_06/2014</v>
          </cell>
          <cell r="C4566" t="str">
            <v>h</v>
          </cell>
          <cell r="D4566">
            <v>2.66</v>
          </cell>
        </row>
        <row r="4567">
          <cell r="A4567" t="str">
            <v>91392</v>
          </cell>
          <cell r="B4567" t="str">
            <v>Caminhão toco, pbt 14.300 kg, carga útil máx. 9.710 kg, dist. entre eixos 3,56 m, potência 185 cv, inclusive carroceria fixa aberta de madeira p/ transporte geral de carga seca, dimen. aprox. 2,50 x 6,50 x 0,50 m - impostos e seguros. af_06/2014</v>
          </cell>
          <cell r="C4567" t="str">
            <v>h</v>
          </cell>
          <cell r="D4567">
            <v>0.54</v>
          </cell>
        </row>
        <row r="4568">
          <cell r="A4568" t="str">
            <v>91381</v>
          </cell>
          <cell r="B4568" t="str">
            <v>Caminhão basculante 10 m³, trucado cabine simples, peso bruto total 23.000 kg, carga útil máxima 15.935 kg, distância entre eixos 4,80 m, potência 230 cv inclusive caçamba metálica - juros. af_06/2014</v>
          </cell>
          <cell r="C4568" t="str">
            <v>h</v>
          </cell>
          <cell r="D4568">
            <v>3.57</v>
          </cell>
        </row>
        <row r="4569">
          <cell r="A4569" t="str">
            <v>91382</v>
          </cell>
          <cell r="B4569" t="str">
            <v>Caminhão basculante 10 m³, trucado cabine simples, peso bruto total 23.000 kg, carga útil máxima 15.935 kg, distância entre eixos 4,80 m, potência 230 cv inclusive caçamba metálica - impostos e seguros. af_06/2014</v>
          </cell>
          <cell r="C4569" t="str">
            <v>h</v>
          </cell>
          <cell r="D4569">
            <v>0.72</v>
          </cell>
        </row>
        <row r="4570">
          <cell r="A4570" t="str">
            <v>91386</v>
          </cell>
          <cell r="B4570" t="str">
            <v>Caminhão basculante 10 m³, trucado cabine simples, peso bruto total 23.000 kg, carga útil máxima 15.935 kg, distância entre eixos 4,80 m, potência 230 cv inclusive caçamba metálica - chp diurno. af_06/2014</v>
          </cell>
          <cell r="C4570" t="str">
            <v>chp</v>
          </cell>
          <cell r="D4570">
            <v>140.88999999999999</v>
          </cell>
        </row>
        <row r="4571">
          <cell r="A4571" t="str">
            <v>91387</v>
          </cell>
          <cell r="B4571" t="str">
            <v>Caminhão basculante 10 m³, trucado cabine simples, peso bruto total 23.000 kg, carga útil máxima 15.935 kg, distância entre eixos 4,80 m, potência 230 cv inclusive caçamba metálica - chi diurno. af_06/2014</v>
          </cell>
          <cell r="C4571" t="str">
            <v>chi</v>
          </cell>
          <cell r="D4571">
            <v>36.61</v>
          </cell>
        </row>
        <row r="4572">
          <cell r="A4572" t="str">
            <v>91273</v>
          </cell>
          <cell r="B4572" t="str">
            <v>Placa vibratória reversível com motor 4 tempos a gasolina, força centrífuga de 25 kn (2500 kgf), potência 5,5 cv - depreciação. af_08/2015</v>
          </cell>
          <cell r="C4572" t="str">
            <v>h</v>
          </cell>
          <cell r="D4572">
            <v>0.55000000000000004</v>
          </cell>
        </row>
        <row r="4573">
          <cell r="A4573" t="str">
            <v>92963</v>
          </cell>
          <cell r="B4573" t="str">
            <v>Martelo perfurador pneumático manual, haste 25 x 75 mm, 21 kg - depreciação. af_12/2015</v>
          </cell>
          <cell r="C4573" t="str">
            <v>h</v>
          </cell>
          <cell r="D4573">
            <v>0.48</v>
          </cell>
        </row>
        <row r="4574">
          <cell r="A4574" t="str">
            <v>92964</v>
          </cell>
          <cell r="B4574" t="str">
            <v>Martelo perfurador pneumático manual, haste 25 x 75 mm, 21 kg - juros. af_12/2015</v>
          </cell>
          <cell r="C4574" t="str">
            <v>h</v>
          </cell>
          <cell r="D4574">
            <v>0.13</v>
          </cell>
        </row>
        <row r="4575">
          <cell r="A4575" t="str">
            <v>92965</v>
          </cell>
          <cell r="B4575" t="str">
            <v>Martelo perfurador pneumático manual, haste 25 x 75 mm, 21 kg - manutenção. af_12/2015</v>
          </cell>
          <cell r="C4575" t="str">
            <v>h</v>
          </cell>
          <cell r="D4575">
            <v>0.31</v>
          </cell>
        </row>
        <row r="4576">
          <cell r="A4576" t="str">
            <v>92966</v>
          </cell>
          <cell r="B4576" t="str">
            <v>Martelo perfurador pneumático manual, haste 25 x 75 mm, 21 kg - chp diurno. af_12/2015</v>
          </cell>
          <cell r="C4576" t="str">
            <v>chp</v>
          </cell>
          <cell r="D4576">
            <v>10.37</v>
          </cell>
        </row>
        <row r="4577">
          <cell r="A4577" t="str">
            <v>92970</v>
          </cell>
          <cell r="B4577" t="str">
            <v>Demolição de pavimentação asfáltica com utilização de martelo perfurador, espessura até 15 cm, exclusive carga e transporte</v>
          </cell>
          <cell r="C4577" t="str">
            <v>m²</v>
          </cell>
          <cell r="D4577">
            <v>9.09</v>
          </cell>
        </row>
        <row r="4578">
          <cell r="A4578" t="str">
            <v>92793</v>
          </cell>
          <cell r="B4578" t="str">
            <v>Corte e dobra de aço ca-50, diâmetro de 8.0 mm, utilizado em estruturas diversas, exceto lajes. af_12/2015</v>
          </cell>
          <cell r="C4578" t="str">
            <v>kg</v>
          </cell>
          <cell r="D4578">
            <v>7.91</v>
          </cell>
        </row>
        <row r="4579">
          <cell r="A4579" t="str">
            <v>91925</v>
          </cell>
          <cell r="B4579" t="str">
            <v>Cabo de cobre flexível isolado, 1,5 mm², anti-chama 0,6/1,0 kV, para circuitos terminais - fornecimento e instalação. af_12/2015</v>
          </cell>
          <cell r="C4579" t="str">
            <v>m</v>
          </cell>
          <cell r="D4579">
            <v>1.87</v>
          </cell>
        </row>
        <row r="4580">
          <cell r="A4580" t="str">
            <v>92214</v>
          </cell>
          <cell r="B4580" t="str">
            <v>Tubo de concreto para redes coletoras de águas pluviais, diâmetro de 800 mm, junta rígida, instalado em local com baixo nível de interferências - fornecimento e assentamento. af_12/2015</v>
          </cell>
          <cell r="C4580" t="str">
            <v>m</v>
          </cell>
          <cell r="D4580">
            <v>244.27</v>
          </cell>
        </row>
        <row r="4581">
          <cell r="A4581" t="str">
            <v>92411</v>
          </cell>
          <cell r="B4581" t="str">
            <v>Montagem e desmontagem de fôrma de pilares retangulares e estruturas similares com área média das seções maior que 0,25 m², pé-direito simples, em madeira serrada, 2 utilizações. af_12/2015</v>
          </cell>
          <cell r="C4581" t="str">
            <v>m²</v>
          </cell>
          <cell r="D4581">
            <v>70.150000000000006</v>
          </cell>
        </row>
        <row r="4582">
          <cell r="A4582" t="str">
            <v>92412</v>
          </cell>
          <cell r="B4582" t="str">
            <v>Montagem e desmontagem de fôrma de pilares retangulares e estruturas similares com área média das seções menor ou igual a 0,25 m², pé-direito simples, em madeira serrada, 4 utilizações. af_12/2015</v>
          </cell>
          <cell r="C4582" t="str">
            <v>m²</v>
          </cell>
          <cell r="D4582">
            <v>51.67</v>
          </cell>
        </row>
        <row r="4583">
          <cell r="A4583" t="str">
            <v>92413</v>
          </cell>
          <cell r="B4583" t="str">
            <v>Montagem e desmontagem de fôrma de pilares retangulares e estruturas similares com área média das seções maior que 0,25 m², pé-direito simples, em madeira serrada, 4 utilizações. af_12/2015</v>
          </cell>
          <cell r="C4583" t="str">
            <v>m²</v>
          </cell>
          <cell r="D4583">
            <v>47.29</v>
          </cell>
        </row>
        <row r="4584">
          <cell r="A4584" t="str">
            <v>92414</v>
          </cell>
          <cell r="B4584" t="str">
            <v>Montagem e desmontagem de fôrma de pilares retangulares e estruturas similares com área média das seções menor ou igual a 0,25 m², pé-direito simples, em chapa de madeira compensada resinada, 2 utilizações. af_12/2015</v>
          </cell>
          <cell r="C4584" t="str">
            <v>m²</v>
          </cell>
          <cell r="D4584">
            <v>65.47</v>
          </cell>
        </row>
        <row r="4585">
          <cell r="A4585" t="str">
            <v>92415</v>
          </cell>
          <cell r="B4585" t="str">
            <v>Montagem e desmontagem de fôrma de pilares retangulares e estruturas similares com área média das seções maior que 0,25 m², pé-direito simples, em chapa de madeira compensada resinada, 2 utilizações. af_12/2015</v>
          </cell>
          <cell r="C4585" t="str">
            <v>m²</v>
          </cell>
          <cell r="D4585">
            <v>59.79</v>
          </cell>
        </row>
        <row r="4586">
          <cell r="A4586" t="str">
            <v>92416</v>
          </cell>
          <cell r="B4586" t="str">
            <v>Montagem e desmontagem de fôrma de pilares retangulares e estruturas similares com área média das seções menor ou igual a 0,25 m², pé-direito duplo, em chapa de madeira compensada resinada, 2 utilizações. af_12/2015</v>
          </cell>
          <cell r="C4586" t="str">
            <v>m²</v>
          </cell>
          <cell r="D4586">
            <v>77.150000000000006</v>
          </cell>
        </row>
        <row r="4587">
          <cell r="A4587" t="str">
            <v>92417</v>
          </cell>
          <cell r="B4587" t="str">
            <v>Montagem e desmontagem de fôrma de pilares retangulares e estruturas similares com área média das seções maior que 0,25 m², pé-direito duplo, em chapa de madeira compensada resinada, 2 utilizações. af_12/2015</v>
          </cell>
          <cell r="C4587" t="str">
            <v>m²</v>
          </cell>
          <cell r="D4587">
            <v>71.5</v>
          </cell>
        </row>
        <row r="4588">
          <cell r="A4588" t="str">
            <v>92418</v>
          </cell>
          <cell r="B4588" t="str">
            <v>Montagem e desmontagem de fôrma de pilares retangulares e estruturas similares com área média das seções menor ou igual a 0,25 m², pé-direito simples, em chapa de madeira compensada resinada, 4 utilizações. af_12/2015</v>
          </cell>
          <cell r="C4588" t="str">
            <v>m²</v>
          </cell>
          <cell r="D4588">
            <v>39.28</v>
          </cell>
        </row>
        <row r="4589">
          <cell r="A4589" t="str">
            <v>92419</v>
          </cell>
          <cell r="B4589" t="str">
            <v>Montagem e desmontagem de fôrma de pilares retangulares e estruturas similares com área média das seções maior que 0,25 m², pé-direito simples, em chapa de madeira compensada resinada, 4 utilizações. af_12/2015</v>
          </cell>
          <cell r="C4589" t="str">
            <v>m²</v>
          </cell>
          <cell r="D4589">
            <v>34.93</v>
          </cell>
        </row>
        <row r="4590">
          <cell r="A4590" t="str">
            <v>92420</v>
          </cell>
          <cell r="B4590" t="str">
            <v>Montagem e desmontagem de fôrma de pilares retangulares e estruturas similares com área média das seções menor ou igual a 0,25 m², pé-direito duplo, em chapa de madeira compensada resinada, 4 utilizações. af_12/2015</v>
          </cell>
          <cell r="C4590" t="str">
            <v>m²</v>
          </cell>
          <cell r="D4590">
            <v>48.27</v>
          </cell>
        </row>
        <row r="4591">
          <cell r="A4591" t="str">
            <v>92421</v>
          </cell>
          <cell r="B4591" t="str">
            <v>Montagem e desmontagem de fôrma de pilares retangulares e estruturas similares com área média das seções maior que 0,25 m², pé-direito duplo, em chapa de madeira compensada resinada, 4 utilizações. af_12/2015</v>
          </cell>
          <cell r="C4591" t="str">
            <v>m²</v>
          </cell>
          <cell r="D4591">
            <v>43.9</v>
          </cell>
        </row>
        <row r="4592">
          <cell r="A4592" t="str">
            <v>92422</v>
          </cell>
          <cell r="B4592" t="str">
            <v>Montagem e desmontagem de fôrma de pilares retangulares e estruturas similares com área média das seções menor ou igual a 0,25 m², pé-direito simples, em chapa de madeira compensada resinada, 6 utilizações. af_12/2015</v>
          </cell>
          <cell r="C4592" t="str">
            <v>m²</v>
          </cell>
          <cell r="D4592">
            <v>30.92</v>
          </cell>
        </row>
        <row r="4593">
          <cell r="A4593" t="str">
            <v>92423</v>
          </cell>
          <cell r="B4593" t="str">
            <v>Montagem e desmontagem de fôrma de pilares retangulares e estruturas similares com área média das seções maior que 0,25 m², pé-direito simples, em chapa de madeira compensada resinada, 6 utilizações. af_12/2015</v>
          </cell>
          <cell r="C4593" t="str">
            <v>m²</v>
          </cell>
          <cell r="D4593">
            <v>27.14</v>
          </cell>
        </row>
        <row r="4594">
          <cell r="A4594" t="str">
            <v>92424</v>
          </cell>
          <cell r="B4594" t="str">
            <v>Montagem e desmontagem de fôrma de pilares retangulares e estruturas similares com área média das seções menor ou igual a 0,25 m², pé-direito duplo, em chapa de madeira compensada resinada, 6 utilizações. af_12/2015</v>
          </cell>
          <cell r="C4594" t="str">
            <v>m²</v>
          </cell>
          <cell r="D4594">
            <v>38.74</v>
          </cell>
        </row>
        <row r="4595">
          <cell r="A4595" t="str">
            <v>92425</v>
          </cell>
          <cell r="B4595" t="str">
            <v>Montagem e desmontagem de fôrma de pilares retangulares e estruturas similares com área média das seções maior que 0,25 m², pé-direito duplo, em chapa de madeira compensada resinada, 6 utilizações. af_12/2015</v>
          </cell>
          <cell r="C4595" t="str">
            <v>m²</v>
          </cell>
          <cell r="D4595">
            <v>34.94</v>
          </cell>
        </row>
        <row r="4596">
          <cell r="A4596" t="str">
            <v>92426</v>
          </cell>
          <cell r="B4596" t="str">
            <v>Montagem e desmontagem de fôrma de pilares retangulares e estruturas similares com área média das seções menor ou igual a 0,25 m², pé-direito simples, em chapa de madeira compensada resinada, 8 utilizações. af_12/2015</v>
          </cell>
          <cell r="C4596" t="str">
            <v>m²</v>
          </cell>
          <cell r="D4596">
            <v>26.71</v>
          </cell>
        </row>
        <row r="4597">
          <cell r="A4597" t="str">
            <v>92427</v>
          </cell>
          <cell r="B4597" t="str">
            <v>Montagem e desmontagem de fôrma de pilares retangulares e estruturas similares com área média das seções maior que 0,25 m², pé-direito simples, em chapa de madeira compensada resinada, 8 utilizações. af_12/2015</v>
          </cell>
          <cell r="C4597" t="str">
            <v>m²</v>
          </cell>
          <cell r="D4597">
            <v>23.2</v>
          </cell>
        </row>
        <row r="4598">
          <cell r="A4598" t="str">
            <v>92816</v>
          </cell>
          <cell r="B4598" t="str">
            <v>Tubo de concreto para redes coletoras de águas pluviais, diâmetro de 1200 mm, junta rígida, instalado em local com baixo nível de interferências - fornecimento e assentamento. af_12/2015</v>
          </cell>
          <cell r="C4598" t="str">
            <v>m</v>
          </cell>
          <cell r="D4598">
            <v>454.79</v>
          </cell>
        </row>
        <row r="4599">
          <cell r="A4599" t="str">
            <v>92428</v>
          </cell>
          <cell r="B4599" t="str">
            <v>Montagem e desmontagem de fôrma de pilares retangulares e estruturas similares com área média das seções menor ou igual a 0,25 m², pé-direito duplo, em chapa de madeira compensada resinada, 8 utilizações. af_12/2015</v>
          </cell>
          <cell r="C4599" t="str">
            <v>m²</v>
          </cell>
          <cell r="D4599">
            <v>33.94</v>
          </cell>
        </row>
        <row r="4600">
          <cell r="A4600" t="str">
            <v>92429</v>
          </cell>
          <cell r="B4600" t="str">
            <v>Montagem e desmontagem de fôrma de pilares retangulares e estruturas similares com área média das seções maior que 0,25 m², pé-direito duplo, em chapa de madeira compensada resinada, 8 utilizações. af_12/2015</v>
          </cell>
          <cell r="C4600" t="str">
            <v>m²</v>
          </cell>
          <cell r="D4600">
            <v>30.43</v>
          </cell>
        </row>
        <row r="4601">
          <cell r="A4601" t="str">
            <v>92430</v>
          </cell>
          <cell r="B4601" t="str">
            <v>Montagem e desmontagem de fôrma de pilares retangulares e estruturas similares com área média das seções menor ou igual a 0,25 m², pé-direito simples, em chapa de madeira compensada plastificada, 10 utilizações. af_12/2015</v>
          </cell>
          <cell r="C4601" t="str">
            <v>m²</v>
          </cell>
          <cell r="D4601">
            <v>23.72</v>
          </cell>
        </row>
        <row r="4602">
          <cell r="A4602" t="str">
            <v>92431</v>
          </cell>
          <cell r="B4602" t="str">
            <v>Montagem e desmontagem de fôrma de pilares retangulares e estruturas similares com área média das seções maior que 0,25 m², pé-direito simples, em chapa de madeira compensada plastificada, 10 utilizações. af_12/2015</v>
          </cell>
          <cell r="C4602" t="str">
            <v>m²</v>
          </cell>
          <cell r="D4602">
            <v>27.25</v>
          </cell>
        </row>
        <row r="4603">
          <cell r="A4603" t="str">
            <v>92432</v>
          </cell>
          <cell r="B4603" t="str">
            <v>Montagem e desmontagem de fôrma de pilares retangulares e estruturas similares com área média das seções menor ou igual a 0,25 m², pé-direito duplo, em chapa de madeira compensada plastificada, 10 utilizações. af_12/2015</v>
          </cell>
          <cell r="C4603" t="str">
            <v>m²</v>
          </cell>
          <cell r="D4603">
            <v>20.39</v>
          </cell>
        </row>
        <row r="4604">
          <cell r="A4604" t="str">
            <v>92433</v>
          </cell>
          <cell r="B4604" t="str">
            <v>Montagem e desmontagem de fôrma de pilares retangulares e estruturas similares com área média das seções maior que 0,25 m², pé-direito duplo, em chapa de madeira compensada plastificada, 10 utilizações. af_12/2015</v>
          </cell>
          <cell r="C4604" t="str">
            <v>m²</v>
          </cell>
          <cell r="D4604">
            <v>30.58</v>
          </cell>
        </row>
        <row r="4605">
          <cell r="A4605" t="str">
            <v>92434</v>
          </cell>
          <cell r="B4605" t="str">
            <v>Montagem e desmontagem de fôrma de pilares retangulares e estruturas similares com área média das seções menor ou igual a 0,25 m², pé-direito simples, em chapa de madeira compensada plastificada, 12 utilizações. af_12/2015</v>
          </cell>
          <cell r="C4605" t="str">
            <v>m²</v>
          </cell>
          <cell r="D4605">
            <v>22.23</v>
          </cell>
        </row>
        <row r="4606">
          <cell r="A4606" t="str">
            <v>92435</v>
          </cell>
          <cell r="B4606" t="str">
            <v>Montagem e desmontagem de fôrma de pilares retangulares e estruturas similares com área média das seções maior que 0,25 m², pé-direito simples, em chapa de madeira compensada plastificada, 12 utilizações. af_12/2015</v>
          </cell>
          <cell r="C4606" t="str">
            <v>m²</v>
          </cell>
          <cell r="D4606">
            <v>19.010000000000002</v>
          </cell>
        </row>
        <row r="4607">
          <cell r="A4607" t="str">
            <v>92436</v>
          </cell>
          <cell r="B4607" t="str">
            <v>Montagem e desmontagem de fôrma de pilares retangulares e estruturas similares com área média das seções menor ou igual a 0,25 m², pé-direito duplo, em chapa de madeira compensada plastificada, 12 utilizações. af_12/2015</v>
          </cell>
          <cell r="C4607" t="str">
            <v>m²</v>
          </cell>
          <cell r="D4607">
            <v>28.85</v>
          </cell>
        </row>
        <row r="4608">
          <cell r="A4608" t="str">
            <v>92437</v>
          </cell>
          <cell r="B4608" t="str">
            <v>Montagem e desmontagem de fôrma de pilares retangulares e estruturas similares com área média das seções maior que 0,25 m², pé-direito duplo, em chapa de madeira compensada plastificada, 12 utilizações. af_12/2015</v>
          </cell>
          <cell r="C4608" t="str">
            <v>m²</v>
          </cell>
          <cell r="D4608">
            <v>25.64</v>
          </cell>
        </row>
        <row r="4609">
          <cell r="A4609" t="str">
            <v>92438</v>
          </cell>
          <cell r="B4609" t="str">
            <v>Montagem e desmontagem de fôrma de pilares retangulares e estruturas similares com área média das seções menor ou igual a 0,25 m², pé-direito simples, em chapa de madeira compensada plastificada, 14 utilizações. af_12/2015</v>
          </cell>
          <cell r="C4609" t="str">
            <v>m²</v>
          </cell>
          <cell r="D4609">
            <v>21.15</v>
          </cell>
        </row>
        <row r="4610">
          <cell r="A4610" t="str">
            <v>92439</v>
          </cell>
          <cell r="B4610" t="str">
            <v>Montagem e desmontagem de fôrma de pilares retangulares e estruturas similares com área média das seções maior que 0,25 m², pé-direito simples, em chapa de madeira compensada plastificada, 14 utilizações. af_12/2015</v>
          </cell>
          <cell r="C4610" t="str">
            <v>m²</v>
          </cell>
          <cell r="D4610">
            <v>18.010000000000002</v>
          </cell>
        </row>
        <row r="4611">
          <cell r="A4611" t="str">
            <v>92440</v>
          </cell>
          <cell r="B4611" t="str">
            <v>Montagem e desmontagem de fôrma de pilares retangulares e estruturas similares com área média das seções menor ou igual a 0,25 m², pé-direito duplo, em chapa de madeira compensada plastificada, 14 utilizações. af_12/2015</v>
          </cell>
          <cell r="C4611" t="str">
            <v>m²</v>
          </cell>
          <cell r="D4611">
            <v>27.59</v>
          </cell>
        </row>
        <row r="4612">
          <cell r="A4612" t="str">
            <v>92441</v>
          </cell>
          <cell r="B4612" t="str">
            <v>Montagem e desmontagem de fôrma de pilares retangulares e estruturas similares com área média das seções maior que 0,25 m², pé-direito duplo, em chapa de madeira compensada plastificada, 14 utilizações. af_12/2015</v>
          </cell>
          <cell r="C4612" t="str">
            <v>m²</v>
          </cell>
          <cell r="D4612">
            <v>24.48</v>
          </cell>
        </row>
        <row r="4613">
          <cell r="A4613" t="str">
            <v>92442</v>
          </cell>
          <cell r="B4613" t="str">
            <v>Montagem e desmontagem de fôrma de pilares retangulares e estruturas similares com área média das seções menor ou igual a 0,25 m², pé-direito simples, em chapa de madeira compensada plastificada, 18 utilizações. af_12/2015</v>
          </cell>
          <cell r="C4613" t="str">
            <v>m²</v>
          </cell>
          <cell r="D4613">
            <v>18.95</v>
          </cell>
        </row>
        <row r="4614">
          <cell r="A4614" t="str">
            <v>92443</v>
          </cell>
          <cell r="B4614" t="str">
            <v>Montagem e desmontagem de fôrma de pilares retangulares e estruturas similares com área média das seções maior que 0,25 m², pé-direito simples, em chapa de madeira compensada plastificada, 18 utilizações. af_12/2015</v>
          </cell>
          <cell r="C4614" t="str">
            <v>m²</v>
          </cell>
          <cell r="D4614">
            <v>15.92</v>
          </cell>
        </row>
        <row r="4615">
          <cell r="A4615" t="str">
            <v>92444</v>
          </cell>
          <cell r="B4615" t="str">
            <v>Montagem e desmontagem de fôrma de pilares retangulares e estruturas similares com área média das seções menor ou igual a 0,25 m², pé-direito duplo, em chapa de madeira compensada plastificada, 18 utilizações. af_12/2015</v>
          </cell>
          <cell r="C4615" t="str">
            <v>m²</v>
          </cell>
          <cell r="D4615">
            <v>25.19</v>
          </cell>
        </row>
        <row r="4616">
          <cell r="A4616" t="str">
            <v>92445</v>
          </cell>
          <cell r="B4616" t="str">
            <v>Montagem e desmontagem de fôrma de pilares retangulares e estruturas similares com área média das seções maior que 0,25 m², pé-direito duplo, em chapa de madeira compensada plastificada, 18 utilizações. af_12/2015</v>
          </cell>
          <cell r="C4616" t="str">
            <v>m²</v>
          </cell>
          <cell r="D4616">
            <v>22.16</v>
          </cell>
        </row>
        <row r="4617">
          <cell r="A4617" t="str">
            <v>92446</v>
          </cell>
          <cell r="B4617" t="str">
            <v>Montagem e desmontagem de fôrma de viga, escoramento com pontalete de madeira, pé-direito simples, em madeira serrada, 1 utilização. af_12/2015</v>
          </cell>
          <cell r="C4617" t="str">
            <v>m²</v>
          </cell>
          <cell r="D4617">
            <v>106.73</v>
          </cell>
        </row>
        <row r="4618">
          <cell r="A4618" t="str">
            <v>92447</v>
          </cell>
          <cell r="B4618" t="str">
            <v>Montagem e desmontagem de fôrma de viga, escoramento com pontalete de madeira, pé-direito simples, em madeira serrada, 2 utilizações. af_12/2015</v>
          </cell>
          <cell r="C4618" t="str">
            <v>m²</v>
          </cell>
          <cell r="D4618">
            <v>80.52</v>
          </cell>
        </row>
        <row r="4619">
          <cell r="A4619" t="str">
            <v>92448</v>
          </cell>
          <cell r="B4619" t="str">
            <v>Montagem e desmontagem de fôrma de viga, escoramento com pontalete de madeira, pé-direito simples, em madeira serrada, 4 utilizações. af_12/2015</v>
          </cell>
          <cell r="C4619" t="str">
            <v>m²</v>
          </cell>
          <cell r="D4619">
            <v>58.64</v>
          </cell>
        </row>
        <row r="4620">
          <cell r="A4620" t="str">
            <v>92449</v>
          </cell>
          <cell r="B4620" t="str">
            <v>Montagem e desmontagem de fôrma de viga, escoramento com garfo de madeira, pé-direito duplo, em chapa de madeira resinada, 2 utilizações. af_12/2015</v>
          </cell>
          <cell r="C4620" t="str">
            <v>m²</v>
          </cell>
          <cell r="D4620">
            <v>180.57</v>
          </cell>
        </row>
        <row r="4621">
          <cell r="A4621" t="str">
            <v>92450</v>
          </cell>
          <cell r="B4621" t="str">
            <v>Montagem e desmontagem de fôrma de viga, escoramento metálico, pé-direito duplo, em chapa de madeira resinada, 2 utilizações. af_12/2015</v>
          </cell>
          <cell r="C4621" t="str">
            <v>m²</v>
          </cell>
          <cell r="D4621">
            <v>81.61</v>
          </cell>
        </row>
        <row r="4622">
          <cell r="A4622" t="str">
            <v>92451</v>
          </cell>
          <cell r="B4622" t="str">
            <v>Montagem e desmontagem de fôrma de viga, escoramento com garfo de madeira, pé-direito simples, em chapa de madeira resinada, 2 utilizações. af_12/2015</v>
          </cell>
          <cell r="C4622" t="str">
            <v>m²</v>
          </cell>
          <cell r="D4622">
            <v>113.62</v>
          </cell>
        </row>
        <row r="4623">
          <cell r="A4623" t="str">
            <v>92452</v>
          </cell>
          <cell r="B4623" t="str">
            <v>Montagem e desmontagem de fôrma de viga, escoramento metálico, pé-direito simples, em chapa de madeira resinada, 2 utilizações. af_12/2015</v>
          </cell>
          <cell r="C4623" t="str">
            <v>m²</v>
          </cell>
          <cell r="D4623">
            <v>71.16</v>
          </cell>
        </row>
        <row r="4624">
          <cell r="A4624" t="str">
            <v>92453</v>
          </cell>
          <cell r="B4624" t="str">
            <v>Montagem e desmontagem de fôrma de viga, escoramento com garfo de madeira, pé-direito duplo, em chapa de madeira resinada, 4 utilizações. af_12/2015</v>
          </cell>
          <cell r="C4624" t="str">
            <v>m²</v>
          </cell>
          <cell r="D4624">
            <v>132.44</v>
          </cell>
        </row>
        <row r="4625">
          <cell r="A4625" t="str">
            <v>92454</v>
          </cell>
          <cell r="B4625" t="str">
            <v>Montagem e desmontagem de fôrma de viga, escoramento metálico, pé-direito duplo, em chapa de madeira resinada, 4 utilizações. af_12/2015</v>
          </cell>
          <cell r="C4625" t="str">
            <v>m²</v>
          </cell>
          <cell r="D4625">
            <v>64.03</v>
          </cell>
        </row>
        <row r="4626">
          <cell r="A4626" t="str">
            <v>92455</v>
          </cell>
          <cell r="B4626" t="str">
            <v>Montagem e desmontagem de fôrma de viga, escoramento com garfo de madeira, pé-direito simples, em chapa de madeira resinada, 4 utilizações. af_12/2015</v>
          </cell>
          <cell r="C4626" t="str">
            <v>m²</v>
          </cell>
          <cell r="D4626">
            <v>82.79</v>
          </cell>
        </row>
        <row r="4627">
          <cell r="A4627" t="str">
            <v>92456</v>
          </cell>
          <cell r="B4627" t="str">
            <v>Montagem e desmontagem de fôrma de viga, escoramento metálico, pé-direito simples, em chapa de madeira resinada, 4 utilizações. af_12/2015</v>
          </cell>
          <cell r="C4627" t="str">
            <v>m²</v>
          </cell>
          <cell r="D4627">
            <v>54.53</v>
          </cell>
        </row>
        <row r="4628">
          <cell r="A4628" t="str">
            <v>92457</v>
          </cell>
          <cell r="B4628" t="str">
            <v>Montagem e desmontagem de fôrma de viga, escoramento com garfo de madeira, pé-direito duplo, em chapa de madeira resinada, 6 utilizações. af_12/2015</v>
          </cell>
          <cell r="C4628" t="str">
            <v>m²</v>
          </cell>
          <cell r="D4628">
            <v>103.14</v>
          </cell>
        </row>
        <row r="4629">
          <cell r="A4629" t="str">
            <v>92458</v>
          </cell>
          <cell r="B4629" t="str">
            <v>Montagem e desmontagem de fôrma de viga, escoramento metálico, pé-direito duplo, em chapa de madeira resinada, 6 utilizações. af_12/2015</v>
          </cell>
          <cell r="C4629" t="str">
            <v>m²</v>
          </cell>
          <cell r="D4629">
            <v>54.74</v>
          </cell>
        </row>
        <row r="4630">
          <cell r="A4630" t="str">
            <v>92459</v>
          </cell>
          <cell r="B4630" t="str">
            <v>Montagem e desmontagem de fôrma de viga, escoramento com garfo de madeira, pé-direito simples, em chapa de madeira resinada, 6 utilizações. af_12/2015</v>
          </cell>
          <cell r="C4630" t="str">
            <v>m²</v>
          </cell>
          <cell r="D4630">
            <v>65.22</v>
          </cell>
        </row>
        <row r="4631">
          <cell r="A4631" t="str">
            <v>92761</v>
          </cell>
          <cell r="B4631" t="str">
            <v>Armação de pilar ou viga de uma estrutura convencional de concreto armado em um edifício de múltiplos pavimentos utilizando aço ca-50 de 8.0 mm - montagem. af_12/2015</v>
          </cell>
          <cell r="C4631" t="str">
            <v>kg</v>
          </cell>
          <cell r="D4631">
            <v>9.3699999999999992</v>
          </cell>
        </row>
        <row r="4632">
          <cell r="A4632" t="str">
            <v>92210</v>
          </cell>
          <cell r="B4632" t="str">
            <v>Tubo de concreto para redes coletoras de águas pluviais, diâmetro de 400 mm, junta rígida, instalado em local com baixo nível de interferências - fornecimento e assentamento. af_12/2015</v>
          </cell>
          <cell r="C4632" t="str">
            <v>m</v>
          </cell>
          <cell r="D4632">
            <v>98</v>
          </cell>
        </row>
        <row r="4633">
          <cell r="A4633" t="str">
            <v>92791</v>
          </cell>
          <cell r="B4633" t="str">
            <v>Corte e dobra de aço ca-60, diâmetro de 5.0 mm, utilizado em estruturas diversas, exceto lajes. af_12/2015</v>
          </cell>
          <cell r="C4633" t="str">
            <v>kg</v>
          </cell>
          <cell r="D4633">
            <v>7.58</v>
          </cell>
        </row>
        <row r="4634">
          <cell r="A4634" t="str">
            <v>92460</v>
          </cell>
          <cell r="B4634" t="str">
            <v>Montagem e desmontagem de fôrma de viga, escoramento metálico, pé-direito simples, em chapa de madeira resinada, 6 utilizações. af_12/2015</v>
          </cell>
          <cell r="C4634" t="str">
            <v>m²</v>
          </cell>
          <cell r="D4634">
            <v>46.14</v>
          </cell>
        </row>
        <row r="4635">
          <cell r="A4635" t="str">
            <v>92461</v>
          </cell>
          <cell r="B4635" t="str">
            <v>Montagem e desmontagem de fôrma de viga, escoramento com garfo de madeira, pé-direito duplo, em chapa de madeira resinada, 8 utilizações. af_12/2015</v>
          </cell>
          <cell r="C4635" t="str">
            <v>m²</v>
          </cell>
          <cell r="D4635">
            <v>82.09</v>
          </cell>
        </row>
        <row r="4636">
          <cell r="A4636" t="str">
            <v>92462</v>
          </cell>
          <cell r="B4636" t="str">
            <v>Montagem e desmontagem de fôrma de viga, escoramento metálico, pé-direito duplo, em chapa de madeira resinada, 8 utilizações. af_12/2015</v>
          </cell>
          <cell r="C4636" t="str">
            <v>m²</v>
          </cell>
          <cell r="D4636">
            <v>47.31</v>
          </cell>
        </row>
        <row r="4637">
          <cell r="A4637" t="str">
            <v>92463</v>
          </cell>
          <cell r="B4637" t="str">
            <v>Montagem e desmontagem de fôrma de viga, escoramento com garfo de madeira, pé-direito simples, em chapa de madeira resinada, 8 utilizações. af_12/2015</v>
          </cell>
          <cell r="C4637" t="str">
            <v>m²</v>
          </cell>
          <cell r="D4637">
            <v>52.35</v>
          </cell>
        </row>
        <row r="4638">
          <cell r="A4638" t="str">
            <v>92464</v>
          </cell>
          <cell r="B4638" t="str">
            <v>Montagem e desmontagem de fôrma de viga, escoramento metálico, pé-direito simples, em chapa de madeira resinada, 8 utilizações. af_12/2015</v>
          </cell>
          <cell r="C4638" t="str">
            <v>m²</v>
          </cell>
          <cell r="D4638">
            <v>39.5</v>
          </cell>
        </row>
        <row r="4639">
          <cell r="A4639" t="str">
            <v>92465</v>
          </cell>
          <cell r="B4639" t="str">
            <v>Montagem e desmontagem de fôrma de viga, escoramento com garfo de madeira, pé-direito duplo, em chapa de madeira plastificada, 10 utilizações. af_12/2015</v>
          </cell>
          <cell r="C4639" t="str">
            <v>m²</v>
          </cell>
          <cell r="D4639">
            <v>69.180000000000007</v>
          </cell>
        </row>
        <row r="4640">
          <cell r="A4640" t="str">
            <v>92466</v>
          </cell>
          <cell r="B4640" t="str">
            <v>Montagem e desmontagem de fôrma de viga, escoramento metálico, pé-direito duplo, em chapa de madeira plastificada, 10 utilizações. af_12/2015</v>
          </cell>
          <cell r="C4640" t="str">
            <v>m²</v>
          </cell>
          <cell r="D4640">
            <v>42.74</v>
          </cell>
        </row>
        <row r="4641">
          <cell r="A4641" t="str">
            <v>92467</v>
          </cell>
          <cell r="B4641" t="str">
            <v>Montagem e desmontagem de fôrma de viga, escoramento com garfo de madeira, pé-direito simples, em chapa de madeira plastificada, 10 utilizações. af_12/2015</v>
          </cell>
          <cell r="C4641" t="str">
            <v>m²</v>
          </cell>
          <cell r="D4641">
            <v>44.54</v>
          </cell>
        </row>
        <row r="4642">
          <cell r="A4642" t="str">
            <v>92468</v>
          </cell>
          <cell r="B4642" t="str">
            <v>Montagem e desmontagem de fôrma de viga, escoramento metálico, pé-direito simples, em chapa de madeira plastificada, 10 utilizações. af_12/2015</v>
          </cell>
          <cell r="C4642" t="str">
            <v>m²</v>
          </cell>
          <cell r="D4642">
            <v>35.479999999999997</v>
          </cell>
        </row>
        <row r="4643">
          <cell r="A4643" t="str">
            <v>92469</v>
          </cell>
          <cell r="B4643" t="str">
            <v>Montagem e desmontagem de fôrma de viga, escoramento com garfo de madeira, pé-direito duplo, em chapa de madeira plastificada, 12 utilizações. af_12/2015</v>
          </cell>
          <cell r="C4643" t="str">
            <v>m²</v>
          </cell>
          <cell r="D4643">
            <v>60.01</v>
          </cell>
        </row>
        <row r="4644">
          <cell r="A4644" t="str">
            <v>92470</v>
          </cell>
          <cell r="B4644" t="str">
            <v>Montagem e desmontagem de fôrma de viga, escoramento metálico, pé-direito duplo, em chapa de madeira plastificada, 12 utilizações. af_12/2015</v>
          </cell>
          <cell r="C4644" t="str">
            <v>m²</v>
          </cell>
          <cell r="D4644">
            <v>38.6</v>
          </cell>
        </row>
        <row r="4645">
          <cell r="A4645" t="str">
            <v>92471</v>
          </cell>
          <cell r="B4645" t="str">
            <v>Montagem e desmontagem de fôrma de viga, escoramento com garfo de madeira, pé-direito simples, em chapa de madeira plastificada, 12 utilizações. af_12/2015</v>
          </cell>
          <cell r="C4645" t="str">
            <v>m²</v>
          </cell>
          <cell r="D4645">
            <v>38.909999999999997</v>
          </cell>
        </row>
        <row r="4646">
          <cell r="A4646" t="str">
            <v>92472</v>
          </cell>
          <cell r="B4646" t="str">
            <v>Montagem e desmontagem de fôrma de viga, escoramento metálico, pé-direito simples, em chapa de madeira plastificada, 12 utilizações. af_12/2015</v>
          </cell>
          <cell r="C4646" t="str">
            <v>m²</v>
          </cell>
          <cell r="D4646">
            <v>31.96</v>
          </cell>
        </row>
        <row r="4647">
          <cell r="A4647" t="str">
            <v>92473</v>
          </cell>
          <cell r="B4647" t="str">
            <v>Montagem e desmontagem de fôrma de viga, escoramento com garfo de madeira, pé-direito duplo, em chapa de madeira plastificada, 14 utilizações. af_12/2015</v>
          </cell>
          <cell r="C4647" t="str">
            <v>m²</v>
          </cell>
          <cell r="D4647">
            <v>53.14</v>
          </cell>
        </row>
        <row r="4648">
          <cell r="A4648" t="str">
            <v>92474</v>
          </cell>
          <cell r="B4648" t="str">
            <v>Montagem e desmontagem de fôrma de viga, escoramento metálico, pé-direito duplo, em chapa de madeira plastificada, 14 utilizações. af_12/2015</v>
          </cell>
          <cell r="C4648" t="str">
            <v>m²</v>
          </cell>
          <cell r="D4648">
            <v>35.24</v>
          </cell>
        </row>
        <row r="4649">
          <cell r="A4649" t="str">
            <v>92475</v>
          </cell>
          <cell r="B4649" t="str">
            <v>Montagem e desmontagem de fôrma de viga, escoramento com garfo de madeira, pé-direito simples, em chapa de madeira plastificada, 14 utilizações. af_12/2015</v>
          </cell>
          <cell r="C4649" t="str">
            <v>m²</v>
          </cell>
          <cell r="D4649">
            <v>34.68</v>
          </cell>
        </row>
        <row r="4650">
          <cell r="A4650" t="str">
            <v>92476</v>
          </cell>
          <cell r="B4650" t="str">
            <v>Montagem e desmontagem de fôrma de viga, escoramento metálico, pé-direito simples, em chapa de madeira plastificada, 14 utilizações. af_12/2015</v>
          </cell>
          <cell r="C4650" t="str">
            <v>m²</v>
          </cell>
          <cell r="D4650">
            <v>29.13</v>
          </cell>
        </row>
        <row r="4651">
          <cell r="A4651" t="str">
            <v>92477</v>
          </cell>
          <cell r="B4651" t="str">
            <v>Montagem e desmontagem de fôrma de viga, escoramento com garfo de madeira, pé-direito duplo, em chapa de madeira plastificada, 18 utilizações. af_12/2015</v>
          </cell>
          <cell r="C4651" t="str">
            <v>m²</v>
          </cell>
          <cell r="D4651">
            <v>42.64</v>
          </cell>
        </row>
        <row r="4652">
          <cell r="A4652" t="str">
            <v>92478</v>
          </cell>
          <cell r="B4652" t="str">
            <v>Montagem e desmontagem de fôrma de viga, escoramento metálico, pé-direito duplo, em chapa de madeira plastificada, 18 utilizações. af_12/2015</v>
          </cell>
          <cell r="C4652" t="str">
            <v>m²</v>
          </cell>
          <cell r="D4652">
            <v>29.18</v>
          </cell>
        </row>
        <row r="4653">
          <cell r="A4653" t="str">
            <v>92479</v>
          </cell>
          <cell r="B4653" t="str">
            <v>Montagem e desmontagem de fôrma de viga, escoramento com garfo de madeira, pé-direito simples, em chapa de madeira plastificada, 18 utilizações. af_12/2015</v>
          </cell>
          <cell r="C4653" t="str">
            <v>m²</v>
          </cell>
          <cell r="D4653">
            <v>27.85</v>
          </cell>
        </row>
        <row r="4654">
          <cell r="A4654" t="str">
            <v>92480</v>
          </cell>
          <cell r="B4654" t="str">
            <v>Montagem e desmontagem de fôrma de viga, escoramento metálico, pé-direito simples, em chapa de madeira plastificada, 18 utilizações. af_12/2015</v>
          </cell>
          <cell r="C4654" t="str">
            <v>m²</v>
          </cell>
          <cell r="D4654">
            <v>24.03</v>
          </cell>
        </row>
        <row r="4655">
          <cell r="A4655" t="str">
            <v>92481</v>
          </cell>
          <cell r="B4655" t="str">
            <v>Montagem e desmontagem de fôrma de laje maciça com área média menor ou igual a 20 m², pé-direito simples, em madeira serrada, 1 utilização. af_12/2015</v>
          </cell>
          <cell r="C4655" t="str">
            <v>m²</v>
          </cell>
          <cell r="D4655">
            <v>137.75</v>
          </cell>
        </row>
        <row r="4656">
          <cell r="A4656" t="str">
            <v>92482</v>
          </cell>
          <cell r="B4656" t="str">
            <v>Montagem e desmontagem de fôrma de laje maciça com área média maior que 20 m², pé-direito simples, em madeira serrada, 1 utilização. af_12/2015</v>
          </cell>
          <cell r="C4656" t="str">
            <v>m²</v>
          </cell>
          <cell r="D4656">
            <v>130.25</v>
          </cell>
        </row>
        <row r="4657">
          <cell r="A4657" t="str">
            <v>92483</v>
          </cell>
          <cell r="B4657" t="str">
            <v>Montagem e desmontagem de fôrma de laje maciça com área média menor ou igual a 20 m², pé-direito simples, em madeira serrada, 2 utilizações. af_12/2015</v>
          </cell>
          <cell r="C4657" t="str">
            <v>m²</v>
          </cell>
          <cell r="D4657">
            <v>107.07</v>
          </cell>
        </row>
        <row r="4658">
          <cell r="A4658" t="str">
            <v>92484</v>
          </cell>
          <cell r="B4658" t="str">
            <v>Montagem e desmontagem de fôrma de laje maciça com área média maior que 20 m², pé-direito simples, em madeira serrada, 2 utilizações. af_12/2015</v>
          </cell>
          <cell r="C4658" t="str">
            <v>m²</v>
          </cell>
          <cell r="D4658">
            <v>100.45</v>
          </cell>
        </row>
        <row r="4659">
          <cell r="A4659" t="str">
            <v>92485</v>
          </cell>
          <cell r="B4659" t="str">
            <v>Montagem e desmontagem de fôrma de laje maciça com área média menor ou igual a 20 m², pé-direito simples, em madeira serrada, 4 utilizações. af_12/2015</v>
          </cell>
          <cell r="C4659" t="str">
            <v>m²</v>
          </cell>
          <cell r="D4659">
            <v>73.69</v>
          </cell>
        </row>
        <row r="4660">
          <cell r="A4660" t="str">
            <v>92486</v>
          </cell>
          <cell r="B4660" t="str">
            <v>Montagem e desmontagem de fôrma de laje maciça com área média maior que 20 m², pé-direito simples, em madeira serrada, 4 utilizações. af_12/2015</v>
          </cell>
          <cell r="C4660" t="str">
            <v>m²</v>
          </cell>
          <cell r="D4660">
            <v>68.599999999999994</v>
          </cell>
        </row>
        <row r="4661">
          <cell r="A4661" t="str">
            <v>92487</v>
          </cell>
          <cell r="B4661" t="str">
            <v>Montagem e desmontagem de fôrma de laje nervurada com cubeta e assoalho com área média menor ou igual a 20 m², pé-direito duplo, em chapa de madeira compensada resinada, 8 utilizações. af_12/2015</v>
          </cell>
          <cell r="C4661" t="str">
            <v>m²</v>
          </cell>
          <cell r="D4661">
            <v>30.46</v>
          </cell>
        </row>
        <row r="4662">
          <cell r="A4662" t="str">
            <v>92488</v>
          </cell>
          <cell r="B4662" t="str">
            <v>Montagem e desmontagem de fôrma de laje nervurada com cubeta e assoalho com área média maior que 20 m², pé-direito duplo, em chapa de madeira compensada resinada, 8 utilizações. af_12/2015</v>
          </cell>
          <cell r="C4662" t="str">
            <v>m²</v>
          </cell>
          <cell r="D4662">
            <v>28.71</v>
          </cell>
        </row>
        <row r="4663">
          <cell r="A4663" t="str">
            <v>92489</v>
          </cell>
          <cell r="B4663" t="str">
            <v>Montagem e desmontagem de fôrma de laje nervurada com cubeta e assoalho com área média menor ou igual a 20 m², pé-direito simples, em chapa de madeira compensada resinada, 8 utilizações. af_12/2015</v>
          </cell>
          <cell r="C4663" t="str">
            <v>m²</v>
          </cell>
          <cell r="D4663">
            <v>23.88</v>
          </cell>
        </row>
        <row r="4664">
          <cell r="A4664" t="str">
            <v>92490</v>
          </cell>
          <cell r="B4664" t="str">
            <v>Montagem e desmontagem de fôrma de laje nervurada com cubeta e assoalho com área média maior que 20 m², pé-direito simples, em chapa de madeira compensada resinada, 8 utilizações. af_12/2015</v>
          </cell>
          <cell r="C4664" t="str">
            <v>m²</v>
          </cell>
          <cell r="D4664">
            <v>22.27</v>
          </cell>
        </row>
        <row r="4665">
          <cell r="A4665" t="str">
            <v>92491</v>
          </cell>
          <cell r="B4665" t="str">
            <v>Montagem e desmontagem de fôrma de laje nervurada com cubeta e assoalho com área média menor ou igual a 20 m², pé-direito duplo, em chapa de madeira compensada resinada, 10 utilizações. af_12/2015</v>
          </cell>
          <cell r="C4665" t="str">
            <v>m²</v>
          </cell>
          <cell r="D4665">
            <v>27.11</v>
          </cell>
        </row>
        <row r="4666">
          <cell r="A4666" t="str">
            <v>92492</v>
          </cell>
          <cell r="B4666" t="str">
            <v>Montagem e desmontagem de fôrma de laje nervurada com cubeta e assoalho com área média maior que 20 m², pé-direito duplo, em chapa de madeira compensada resinada, 10 utilizações. af_12/2015</v>
          </cell>
          <cell r="C4666" t="str">
            <v>m²</v>
          </cell>
          <cell r="D4666">
            <v>24.99</v>
          </cell>
        </row>
        <row r="4667">
          <cell r="A4667" t="str">
            <v>92493</v>
          </cell>
          <cell r="B4667" t="str">
            <v>Montagem e desmontagem de fôrma de laje nervurada com cubeta e assoalho com área média menor ou igual a 20 m², pé-direito simples, em chapa de madeira compensada resinada, 10 utilizações. af_12/2015</v>
          </cell>
          <cell r="C4667" t="str">
            <v>m²</v>
          </cell>
          <cell r="D4667">
            <v>20.54</v>
          </cell>
        </row>
        <row r="4668">
          <cell r="A4668" t="str">
            <v>92494</v>
          </cell>
          <cell r="B4668" t="str">
            <v>Montagem e desmontagem de fôrma de laje nervurada com cubeta e assoalho com área média maior que 20 m², pé-direito simples, em chapa de madeira compensada resinada, 10 utilizações. af_12/2015</v>
          </cell>
          <cell r="C4668" t="str">
            <v>m²</v>
          </cell>
          <cell r="D4668">
            <v>18.989999999999998</v>
          </cell>
        </row>
        <row r="4669">
          <cell r="A4669" t="str">
            <v>92495</v>
          </cell>
          <cell r="B4669" t="str">
            <v>Montagem e desmontagem de fôrma de laje nervurada com cubeta e assoalho com área média menor ou igual a 20 m², pé-direito duplo, em chapa de madeira compensada resinada, 12 utilizações. af_12/2015</v>
          </cell>
          <cell r="C4669" t="str">
            <v>m²</v>
          </cell>
          <cell r="D4669">
            <v>25</v>
          </cell>
        </row>
        <row r="4670">
          <cell r="A4670" t="str">
            <v>92496</v>
          </cell>
          <cell r="B4670" t="str">
            <v>Montagem e desmontagem de fôrma de laje nervurada com cubeta e assoalho com área média maior que 20 m², pé-direito duplo, em chapa de madeira compensada resinada, 12 utilizações. af_12/2015</v>
          </cell>
          <cell r="C4670" t="str">
            <v>m²</v>
          </cell>
          <cell r="D4670">
            <v>23.4</v>
          </cell>
        </row>
        <row r="4671">
          <cell r="A4671" t="str">
            <v>92497</v>
          </cell>
          <cell r="B4671" t="str">
            <v>Montagem e desmontagem de fôrma de laje nervurada com cubeta e assoalho com área média menor ou igual a 20 m², pé-direito simples, em chapa de madeira compensada resinada, 12 utilizações. af_12/2015</v>
          </cell>
          <cell r="C4671" t="str">
            <v>m²</v>
          </cell>
          <cell r="D4671">
            <v>19.16</v>
          </cell>
        </row>
        <row r="4672">
          <cell r="A4672" t="str">
            <v>92498</v>
          </cell>
          <cell r="B4672" t="str">
            <v>Montagem e desmontagem de fôrma de laje nervurada com cubeta e assoalho com área média maior que 20 m², pé-direito simples, em chapa de madeira compensada resinada, 12 utilizações. af_12/2015</v>
          </cell>
          <cell r="C4672" t="str">
            <v>m²</v>
          </cell>
          <cell r="D4672">
            <v>17.66</v>
          </cell>
        </row>
        <row r="4673">
          <cell r="A4673" t="str">
            <v>92499</v>
          </cell>
          <cell r="B4673" t="str">
            <v>Montagem e desmontagem de fôrma de laje nervurada com cubeta e assoalho com área média menor ou igual a 20 m², pé-direito duplo, em chapa de madeira compensada resinada, 14 utilizações. af_12/2015</v>
          </cell>
          <cell r="C4673" t="str">
            <v>m²</v>
          </cell>
          <cell r="D4673">
            <v>23.8</v>
          </cell>
        </row>
        <row r="4674">
          <cell r="A4674" t="str">
            <v>92500</v>
          </cell>
          <cell r="B4674" t="str">
            <v>Montagem e desmontagem de fôrma de laje nervurada com cubeta e assoalho com área média maior que 20 m², pé-direito duplo, em chapa de madeira compensada resinada, 14 utilizações. af_12/2015</v>
          </cell>
          <cell r="C4674" t="str">
            <v>m²</v>
          </cell>
          <cell r="D4674">
            <v>22.24</v>
          </cell>
        </row>
        <row r="4675">
          <cell r="A4675" t="str">
            <v>92501</v>
          </cell>
          <cell r="B4675" t="str">
            <v>Montagem e desmontagem de fôrma de laje nervurada com cubeta e assoalho com área média menor ou igual a 20 m², pé-direito simples, em chapa de madeira compensada resinada, 14 utilizações. af_12/2015</v>
          </cell>
          <cell r="C4675" t="str">
            <v>m²</v>
          </cell>
          <cell r="D4675">
            <v>18.170000000000002</v>
          </cell>
        </row>
        <row r="4676">
          <cell r="A4676" t="str">
            <v>92502</v>
          </cell>
          <cell r="B4676" t="str">
            <v>Montagem e desmontagem de fôrma de laje nervurada com cubeta e assoalho com área média maior que 20 m², pé-direito simples, em chapa de madeira compensada resinada, 14 utilizações. af_12/2015</v>
          </cell>
          <cell r="C4676" t="str">
            <v>m²</v>
          </cell>
          <cell r="D4676">
            <v>16.72</v>
          </cell>
        </row>
        <row r="4677">
          <cell r="A4677" t="str">
            <v>92503</v>
          </cell>
          <cell r="B4677" t="str">
            <v>Montagem e desmontagem de fôrma de laje nervurada com cubeta e assoalho com área média menor ou igual a 20 m², pé-direito duplo, em chapa de madeira compensada resinada, 18 utilizações. af_12/2015</v>
          </cell>
          <cell r="C4677" t="str">
            <v>m²</v>
          </cell>
          <cell r="D4677">
            <v>22.02</v>
          </cell>
        </row>
        <row r="4678">
          <cell r="A4678" t="str">
            <v>92504</v>
          </cell>
          <cell r="B4678" t="str">
            <v>Montagem e desmontagem de fôrma de laje nervurada com cubeta e assoalho com área média maior que 20 m², pé-direito duplo, em chapa de madeira compensada resinada, 18 utilizações. af_12/2015</v>
          </cell>
          <cell r="C4678" t="str">
            <v>m²</v>
          </cell>
          <cell r="D4678">
            <v>20.51</v>
          </cell>
        </row>
        <row r="4679">
          <cell r="A4679" t="str">
            <v>92505</v>
          </cell>
          <cell r="B4679" t="str">
            <v>Montagem e desmontagem de fôrma de laje nervurada com cubeta e assoalho com área média menor ou igual a 20 m², pé-direito simples, em chapa de madeira compensada resinada, 18 utilizações. af_12/2015</v>
          </cell>
          <cell r="C4679" t="str">
            <v>m²</v>
          </cell>
          <cell r="D4679">
            <v>16.649999999999999</v>
          </cell>
        </row>
        <row r="4680">
          <cell r="A4680" t="str">
            <v>92506</v>
          </cell>
          <cell r="B4680" t="str">
            <v>Montagem e desmontagem de fôrma de laje nervurada com cubeta e assoalho com área média maior que 20 m², pé-direito simples, em chapa de madeira compensada resinada, 18 utilizações. af_12/2015</v>
          </cell>
          <cell r="C4680" t="str">
            <v>m²</v>
          </cell>
          <cell r="D4680">
            <v>15.25</v>
          </cell>
        </row>
        <row r="4681">
          <cell r="A4681" t="str">
            <v>92507</v>
          </cell>
          <cell r="B4681" t="str">
            <v>Montagem e desmontagem de fôrma de laje maciça com área média menor ou igual a 20 m², pé-direito duplo, em chapa de madeira compensada resinada, 2 utilizações. af_12/2015</v>
          </cell>
          <cell r="C4681" t="str">
            <v>m²</v>
          </cell>
          <cell r="D4681">
            <v>45.75</v>
          </cell>
        </row>
        <row r="4682">
          <cell r="A4682" t="str">
            <v>92508</v>
          </cell>
          <cell r="B4682" t="str">
            <v>Montagem e desmontagem de fôrma de laje maciça com área média maior que 20 m², pé-direito duplo, em chapa de madeira compensada resinada, 2 utilizações. af_12/2015</v>
          </cell>
          <cell r="C4682" t="str">
            <v>m²</v>
          </cell>
          <cell r="D4682">
            <v>44.35</v>
          </cell>
        </row>
        <row r="4683">
          <cell r="A4683" t="str">
            <v>92509</v>
          </cell>
          <cell r="B4683" t="str">
            <v>Montagem e desmontagem de fôrma de laje maciça com área média menor ou igual a 20 m², pé-direito simples, em chapa de madeira compensada resinada, 2 utilizações. af_12/2015</v>
          </cell>
          <cell r="C4683" t="str">
            <v>m²</v>
          </cell>
          <cell r="D4683">
            <v>35.1</v>
          </cell>
        </row>
        <row r="4684">
          <cell r="A4684" t="str">
            <v>92510</v>
          </cell>
          <cell r="B4684" t="str">
            <v>Montagem e desmontagem de fôrma de laje maciça com área média maior que 20 m², pé-direito simples, em chapa de madeira compensada resinada, 2 utilizações. af_12/2015</v>
          </cell>
          <cell r="C4684" t="str">
            <v>m²</v>
          </cell>
          <cell r="D4684">
            <v>33.81</v>
          </cell>
        </row>
        <row r="4685">
          <cell r="A4685" t="str">
            <v>92511</v>
          </cell>
          <cell r="B4685" t="str">
            <v>Montagem e desmontagem de fôrma de laje maciça com área média menor ou igual a 20 m², pé-direito duplo, em chapa de madeira compensada resinada, 4 utilizações. af_12/2015</v>
          </cell>
          <cell r="C4685" t="str">
            <v>m²</v>
          </cell>
          <cell r="D4685">
            <v>30.36</v>
          </cell>
        </row>
        <row r="4686">
          <cell r="A4686" t="str">
            <v>92512</v>
          </cell>
          <cell r="B4686" t="str">
            <v>Montagem e desmontagem de fôrma de laje maciça com área média maior que 20 m², pé-direito duplo, em chapa de madeira compensada resinada, 4 utilizações. af_12/2015</v>
          </cell>
          <cell r="C4686" t="str">
            <v>m²</v>
          </cell>
          <cell r="D4686">
            <v>29.29</v>
          </cell>
        </row>
        <row r="4687">
          <cell r="A4687" t="str">
            <v>92513</v>
          </cell>
          <cell r="B4687" t="str">
            <v>Montagem e desmontagem de fôrma de laje maciça com área média menor ou igual a 20 m², pé-direito simples, em chapa de madeira compensada resinada, 4 utilizações. af_12/2015</v>
          </cell>
          <cell r="C4687" t="str">
            <v>m²</v>
          </cell>
          <cell r="D4687">
            <v>22.33</v>
          </cell>
        </row>
        <row r="4688">
          <cell r="A4688" t="str">
            <v>92514</v>
          </cell>
          <cell r="B4688" t="str">
            <v>Montagem e desmontagem de fôrma de laje maciça com área média maior que 20 m², pé-direito simples, em chapa de madeira compensada resinada, 4 utilizações. af_12/2015</v>
          </cell>
          <cell r="C4688" t="str">
            <v>m²</v>
          </cell>
          <cell r="D4688">
            <v>21.34</v>
          </cell>
        </row>
        <row r="4689">
          <cell r="A4689" t="str">
            <v>92515</v>
          </cell>
          <cell r="B4689" t="str">
            <v>Montagem e desmontagem de fôrma de laje maciça com área média maior que 20 m², pé-direito duplo, em chapa de madeira compensada resinada, 6 utilizações. af_12/2015</v>
          </cell>
          <cell r="C4689" t="str">
            <v>m²</v>
          </cell>
          <cell r="D4689">
            <v>24.39</v>
          </cell>
        </row>
        <row r="4690">
          <cell r="A4690" t="str">
            <v>92516</v>
          </cell>
          <cell r="B4690" t="str">
            <v>Montagem e desmontagem de fôrma de laje maciça com área média menor ou igual a 20 m², pé-direito duplo, em chapa de madeira compensada resinada, 6 utilizações. af_12/2015</v>
          </cell>
          <cell r="C4690" t="str">
            <v>m²</v>
          </cell>
          <cell r="D4690">
            <v>23.46</v>
          </cell>
        </row>
        <row r="4691">
          <cell r="A4691" t="str">
            <v>92517</v>
          </cell>
          <cell r="B4691" t="str">
            <v>Montagem e desmontagem de fôrma de laje maciça com área média menor ou igual a 20 m², pé-direito simples, em chapa de madeira compensada resinada, 6 utilizações. af_12/2015</v>
          </cell>
          <cell r="C4691" t="str">
            <v>m²</v>
          </cell>
          <cell r="D4691">
            <v>17.66</v>
          </cell>
        </row>
        <row r="4692">
          <cell r="A4692" t="str">
            <v>92518</v>
          </cell>
          <cell r="B4692" t="str">
            <v>Montagem e desmontagem de fôrma de laje maciça com área média maior que 20 m², pé-direito simples, em chapa de madeira compensada resinada, 6 utilizações. af_12/2015</v>
          </cell>
          <cell r="C4692" t="str">
            <v>m²</v>
          </cell>
          <cell r="D4692">
            <v>16.79</v>
          </cell>
        </row>
        <row r="4693">
          <cell r="A4693" t="str">
            <v>92519</v>
          </cell>
          <cell r="B4693" t="str">
            <v>Montagem e desmontagem de fôrma de laje maciça com área média menor ou igual a 20 m², pé-direito duplo, em chapa de madeira compensada resinada, 8 utilizações. af_12/2015</v>
          </cell>
          <cell r="C4693" t="str">
            <v>m²</v>
          </cell>
          <cell r="D4693">
            <v>20.87</v>
          </cell>
        </row>
        <row r="4694">
          <cell r="A4694" t="str">
            <v>92520</v>
          </cell>
          <cell r="B4694" t="str">
            <v>Montagem e desmontagem de fôrma de laje maciça com área média maior que 20 m², pé-direito duplo, em chapa de madeira compensada resinada, 8 utilizações. af_12/2015</v>
          </cell>
          <cell r="C4694" t="str">
            <v>m²</v>
          </cell>
          <cell r="D4694">
            <v>20.010000000000002</v>
          </cell>
        </row>
        <row r="4695">
          <cell r="A4695" t="str">
            <v>92521</v>
          </cell>
          <cell r="B4695" t="str">
            <v>Montagem e desmontagem de fôrma de laje maciça com área média menor ou igual a 20 m², pé-direito simples, em chapa de madeira compensada resinada, 8 utilizações. af_12/2015</v>
          </cell>
          <cell r="C4695" t="str">
            <v>m²</v>
          </cell>
          <cell r="D4695">
            <v>14.92</v>
          </cell>
        </row>
        <row r="4696">
          <cell r="A4696" t="str">
            <v>92522</v>
          </cell>
          <cell r="B4696" t="str">
            <v>Montagem e desmontagem de fôrma de laje maciça com área média maior que 20 m², pé-direito simples, em chapa de madeira compensada resinada, 8 utilizações. af_12/2015</v>
          </cell>
          <cell r="C4696" t="str">
            <v>m²</v>
          </cell>
          <cell r="D4696">
            <v>14.12</v>
          </cell>
        </row>
        <row r="4697">
          <cell r="A4697" t="str">
            <v>92523</v>
          </cell>
          <cell r="B4697" t="str">
            <v>Montagem e desmontagem de fôrma de laje maciça com área média menor ou igual a 20 m², pé-direito duplo, em chapa de madeira compensada plastificada, 10 utilizações. af_12/2015</v>
          </cell>
          <cell r="C4697" t="str">
            <v>m²</v>
          </cell>
          <cell r="D4697">
            <v>19.47</v>
          </cell>
        </row>
        <row r="4698">
          <cell r="A4698" t="str">
            <v>92524</v>
          </cell>
          <cell r="B4698" t="str">
            <v>Montagem e desmontagem de fôrma de laje maciça com área média maior que 20 m², pé-direito duplo, em chapa de madeira compensada plastificada, 10 utilizações. af_12/2015</v>
          </cell>
          <cell r="C4698" t="str">
            <v>m²</v>
          </cell>
          <cell r="D4698">
            <v>18.66</v>
          </cell>
        </row>
        <row r="4699">
          <cell r="A4699" t="str">
            <v>92525</v>
          </cell>
          <cell r="B4699" t="str">
            <v>Montagem e desmontagem de fôrma de laje maciça com área média menor ou igual a 20 m², pé-direito simples, em chapa de madeira compensada plastificada, 10 utilizações. af_12/2015</v>
          </cell>
          <cell r="C4699" t="str">
            <v>m²</v>
          </cell>
          <cell r="D4699">
            <v>13.96</v>
          </cell>
        </row>
        <row r="4700">
          <cell r="A4700" t="str">
            <v>92526</v>
          </cell>
          <cell r="B4700" t="str">
            <v>Montagem e desmontagem de fôrma de laje maciça com área média maior que 20 m², pé-direito simples, em chapa de madeira compensada plastificada, 10 utilizações. af_12/2015</v>
          </cell>
          <cell r="C4700" t="str">
            <v>m²</v>
          </cell>
          <cell r="D4700">
            <v>13.19</v>
          </cell>
        </row>
        <row r="4701">
          <cell r="A4701" t="str">
            <v>92527</v>
          </cell>
          <cell r="B4701" t="str">
            <v>Montagem e desmontagem de fôrma de laje maciça com área média menor ou igual a 20 m², pé-direito duplo, em chapa de madeira compensada plastificada, 12 utilizações. af_12/2015</v>
          </cell>
          <cell r="C4701" t="str">
            <v>m²</v>
          </cell>
          <cell r="D4701">
            <v>17.97</v>
          </cell>
        </row>
        <row r="4702">
          <cell r="A4702" t="str">
            <v>92528</v>
          </cell>
          <cell r="B4702" t="str">
            <v>Montagem e desmontagem de fôrma de laje maciça com área média maior que 20 m², pé-direito duplo, em chapa de madeira compensada plastificada, 12 utilizações. af_12/2015</v>
          </cell>
          <cell r="C4702" t="str">
            <v>m²</v>
          </cell>
          <cell r="D4702">
            <v>17.18</v>
          </cell>
        </row>
        <row r="4703">
          <cell r="A4703" t="str">
            <v>92529</v>
          </cell>
          <cell r="B4703" t="str">
            <v>Montagem e desmontagem de fôrma de laje maciça com área média menor ou igual a 20 m², pé-direito simples, em chapa de madeira compensada plastificada, 12 utilizações. af_12/2015</v>
          </cell>
          <cell r="C4703" t="str">
            <v>m²</v>
          </cell>
          <cell r="D4703">
            <v>12.7</v>
          </cell>
        </row>
        <row r="4704">
          <cell r="A4704" t="str">
            <v>92530</v>
          </cell>
          <cell r="B4704" t="str">
            <v>Montagem e desmontagem de fôrma de laje maciça com área média maior que 20 m², pé-direito simples, em chapa de madeira compensada plastificada, 12 utilizações. af_12/2015</v>
          </cell>
          <cell r="C4704" t="str">
            <v>m²</v>
          </cell>
          <cell r="D4704">
            <v>11.95</v>
          </cell>
        </row>
        <row r="4705">
          <cell r="A4705" t="str">
            <v>92211</v>
          </cell>
          <cell r="B4705" t="str">
            <v>Tubo de concreto para redes coletoras de águas pluviais, diâmetro de 500 mm, junta rígida, instalado em local com baixo nível de interferências - fornecimento e assentamento. af_12/2015</v>
          </cell>
          <cell r="C4705" t="str">
            <v>m</v>
          </cell>
          <cell r="D4705">
            <v>125.91</v>
          </cell>
        </row>
        <row r="4706">
          <cell r="A4706" t="str">
            <v>92212</v>
          </cell>
          <cell r="B4706" t="str">
            <v>Tubo de concreto para redes coletoras de águas pluviais, diâmetro de 600 mm, junta rígida, instalado em local com baixo nível de interferências - fornecimento e assentamento. af_12/2015</v>
          </cell>
          <cell r="C4706" t="str">
            <v>m</v>
          </cell>
          <cell r="D4706">
            <v>161.13999999999999</v>
          </cell>
        </row>
        <row r="4707">
          <cell r="A4707" t="str">
            <v>92213</v>
          </cell>
          <cell r="B4707" t="str">
            <v>Tubo de concreto para redes coletoras de águas pluviais, diâmetro de 700 mm, junta rígida, instalado em local com baixo nível de interferências - fornecimento e assentamento. af_12/2015</v>
          </cell>
          <cell r="C4707" t="str">
            <v>m</v>
          </cell>
          <cell r="D4707">
            <v>224.27</v>
          </cell>
        </row>
        <row r="4708">
          <cell r="A4708" t="str">
            <v>92215</v>
          </cell>
          <cell r="B4708" t="str">
            <v>Tubo de concreto para redes coletoras de águas pluviais, diâmetro de 900 mm, junta rígida, instalado em local com baixo nível de interferências - fornecimento e assentamento. af_12/2015</v>
          </cell>
          <cell r="C4708" t="str">
            <v>m</v>
          </cell>
          <cell r="D4708">
            <v>295.57</v>
          </cell>
        </row>
        <row r="4709">
          <cell r="A4709" t="str">
            <v>92219</v>
          </cell>
          <cell r="B4709" t="str">
            <v>Tubo de concreto para redes coletoras de águas pluviais, diâmetro de 400 mm, junta rígida, instalado em local com alto nível de interferências - fornecimento e assentamento. af_12/2015</v>
          </cell>
          <cell r="C4709" t="str">
            <v>m</v>
          </cell>
          <cell r="D4709">
            <v>104.44</v>
          </cell>
        </row>
        <row r="4710">
          <cell r="A4710" t="str">
            <v>92220</v>
          </cell>
          <cell r="B4710" t="str">
            <v>Tubo de concreto para redes coletoras de águas pluviais, diâmetro de 500 mm, junta rígida, instalado em local com alto nível de interferências - fornecimento e assentamento. af_12/2015</v>
          </cell>
          <cell r="C4710" t="str">
            <v>m</v>
          </cell>
          <cell r="D4710">
            <v>133.9</v>
          </cell>
        </row>
        <row r="4711">
          <cell r="A4711" t="str">
            <v>92221</v>
          </cell>
          <cell r="B4711" t="str">
            <v>Tubo de concreto para redes coletoras de águas pluviais, diâmetro de 600 mm, junta rígida, instalado em local com alto nível de interferências - fornecimento e assentamento. af_12/2015</v>
          </cell>
          <cell r="C4711" t="str">
            <v>m</v>
          </cell>
          <cell r="D4711">
            <v>170.5</v>
          </cell>
        </row>
        <row r="4712">
          <cell r="A4712" t="str">
            <v>92222</v>
          </cell>
          <cell r="B4712" t="str">
            <v>Tubo de concreto para redes coletoras de águas pluviais, diâmetro de 700 mm, junta rígida, instalado em local com alto nível de interferências - fornecimento e assentamento. af_12/2015</v>
          </cell>
          <cell r="C4712" t="str">
            <v>m</v>
          </cell>
          <cell r="D4712">
            <v>235.15</v>
          </cell>
        </row>
        <row r="4713">
          <cell r="A4713" t="str">
            <v>92223</v>
          </cell>
          <cell r="B4713" t="str">
            <v>Tubo de concreto para redes coletoras de águas pluviais, diâmetro de 800 mm, junta rígida, instalado em local com alto nível de interferências - fornecimento e assentamento. af_12/2015</v>
          </cell>
          <cell r="C4713" t="str">
            <v>m</v>
          </cell>
          <cell r="D4713">
            <v>256.44</v>
          </cell>
        </row>
        <row r="4714">
          <cell r="A4714" t="str">
            <v>92224</v>
          </cell>
          <cell r="B4714" t="str">
            <v>Tubo de concreto para redes coletoras de águas pluviais, diâmetro de 900 mm, junta rígida, instalado em local com alto nível de interferências - fornecimento e assentamento. af_12/2015</v>
          </cell>
          <cell r="C4714" t="str">
            <v>m</v>
          </cell>
          <cell r="D4714">
            <v>309.07</v>
          </cell>
        </row>
        <row r="4715">
          <cell r="A4715" t="str">
            <v>92226</v>
          </cell>
          <cell r="B4715" t="str">
            <v>Tubo de concreto para redes coletoras de águas pluviais, diâmetro de 1000 mm, junta rígida, instalado em local com alto nível de interferências - fornecimento e assentamento. af_12/2015</v>
          </cell>
          <cell r="C4715" t="str">
            <v>m</v>
          </cell>
          <cell r="D4715">
            <v>345.94</v>
          </cell>
        </row>
        <row r="4716">
          <cell r="A4716" t="str">
            <v>92808</v>
          </cell>
          <cell r="B4716" t="str">
            <v>Assentamento de tubo de concreto para redes coletoras de águas pluviais, diâmetro de 300 mm, junta rígida, instalado em local com baixo nível de interferências (não inclui fornecimento). af_12/2015</v>
          </cell>
          <cell r="C4716" t="str">
            <v>m</v>
          </cell>
          <cell r="D4716">
            <v>26.13</v>
          </cell>
        </row>
        <row r="4717">
          <cell r="A4717" t="str">
            <v>92809</v>
          </cell>
          <cell r="B4717" t="str">
            <v>Assentamento de tubo de concreto para redes coletoras de águas pluviais, diâmetro de 400 mm, junta rígida, instalado em local com baixo nível de interferências (não inclui fornecimento). af_12/2015</v>
          </cell>
          <cell r="C4717" t="str">
            <v>m</v>
          </cell>
          <cell r="D4717">
            <v>33.49</v>
          </cell>
        </row>
        <row r="4718">
          <cell r="A4718" t="str">
            <v>92810</v>
          </cell>
          <cell r="B4718" t="str">
            <v>Assentamento de tubo de concreto para redes coletoras de águas pluviais, diâmetro de 500 mm, junta rígida, instalado em local com baixo nível de interferências (não inclui fornecimento). af_12/2015</v>
          </cell>
          <cell r="C4718" t="str">
            <v>m</v>
          </cell>
          <cell r="D4718">
            <v>40.729999999999997</v>
          </cell>
        </row>
        <row r="4719">
          <cell r="A4719" t="str">
            <v>92811</v>
          </cell>
          <cell r="B4719" t="str">
            <v>Assentamento de tubo de concreto para redes coletoras de águas pluviais, diâmetro de 600 mm, junta rígida, instalado em local com baixo nível de interferências (não inclui fornecimento). af_12/2015</v>
          </cell>
          <cell r="C4719" t="str">
            <v>m</v>
          </cell>
          <cell r="D4719">
            <v>48.46</v>
          </cell>
        </row>
        <row r="4720">
          <cell r="A4720" t="str">
            <v>92812</v>
          </cell>
          <cell r="B4720" t="str">
            <v>Assentamento de tubo de concreto para redes coletoras de águas pluviais, diâmetro de 700 mm, junta rígida, instalado em local com baixo nível de interferências (não inclui fornecimento). af_12/2015</v>
          </cell>
          <cell r="C4720" t="str">
            <v>m</v>
          </cell>
          <cell r="D4720">
            <v>56.07</v>
          </cell>
        </row>
        <row r="4721">
          <cell r="A4721" t="str">
            <v>92813</v>
          </cell>
          <cell r="B4721" t="str">
            <v>Assentamento de tubo de concreto para redes coletoras de águas pluviais, diâmetro de 800 mm, junta rígida, instalado em local com baixo nível de interferências (não inclui fornecimento). af_12/2015</v>
          </cell>
          <cell r="C4721" t="str">
            <v>m</v>
          </cell>
          <cell r="D4721">
            <v>64.91</v>
          </cell>
        </row>
        <row r="4722">
          <cell r="A4722" t="str">
            <v>92814</v>
          </cell>
          <cell r="B4722" t="str">
            <v>Assentamento de tubo de concreto para redes coletoras de águas pluviais, diâmetro de 900 mm, junta rígida, instalado em local com baixo nível de interferências (não inclui fornecimento). af_12/2015</v>
          </cell>
          <cell r="C4722" t="str">
            <v>m</v>
          </cell>
          <cell r="D4722">
            <v>74.13</v>
          </cell>
        </row>
        <row r="4723">
          <cell r="A4723" t="str">
            <v>92815</v>
          </cell>
          <cell r="B4723" t="str">
            <v>Assentamento de tubo de concreto para redes coletoras de águas pluviais, diâmetro de 1000 mm, junta rígida, instalado em local com baixo nível de interferências (não inclui fornecimento). af_12/2015</v>
          </cell>
          <cell r="C4723" t="str">
            <v>m</v>
          </cell>
          <cell r="D4723">
            <v>84.62</v>
          </cell>
        </row>
        <row r="4724">
          <cell r="A4724" t="str">
            <v>92817</v>
          </cell>
          <cell r="B4724" t="str">
            <v>Assentamento de tubo de concreto para redes coletoras de águas pluviais, diâmetro de 1200 mm, junta rígida, instalado em local com baixo nível de interferências (não inclui fornecimento). af_12/2015</v>
          </cell>
          <cell r="C4724" t="str">
            <v>m</v>
          </cell>
          <cell r="D4724">
            <v>105.89</v>
          </cell>
        </row>
        <row r="4725">
          <cell r="A4725" t="str">
            <v>92818</v>
          </cell>
          <cell r="B4725" t="str">
            <v>Tubo de concreto para redes coletoras de águas pluviais, diâmetro de 1500 mm, junta rígida, instalado em local com baixo nível de interferências - fornecimento e assentamento. af_12/2015</v>
          </cell>
          <cell r="C4725" t="str">
            <v>m</v>
          </cell>
          <cell r="D4725">
            <v>661.49</v>
          </cell>
        </row>
        <row r="4726">
          <cell r="A4726" t="str">
            <v>92819</v>
          </cell>
          <cell r="B4726" t="str">
            <v>Assentamento de tubo de concreto para redes coletoras de águas pluviais, diâmetro de 1500 mm, junta rígida, instalado em local com baixo nível de interferências (não inclui fornecimento). af_12/2015</v>
          </cell>
          <cell r="C4726" t="str">
            <v>m</v>
          </cell>
          <cell r="D4726">
            <v>142.53</v>
          </cell>
        </row>
        <row r="4727">
          <cell r="A4727" t="str">
            <v>92820</v>
          </cell>
          <cell r="B4727" t="str">
            <v>Assentamento de tubo de concreto para redes coletoras de águas pluviais, diâmetro de 300 mm, junta rígida, instalado em local com alto nível de interferências (não inclui fornecimento). af_12/2015</v>
          </cell>
          <cell r="C4727" t="str">
            <v>m</v>
          </cell>
          <cell r="D4727">
            <v>31.16</v>
          </cell>
        </row>
        <row r="4728">
          <cell r="A4728" t="str">
            <v>92821</v>
          </cell>
          <cell r="B4728" t="str">
            <v>Assentamento de tubo de concreto para redes coletoras de águas pluviais, diâmetro de 400 mm, junta rígida, instalado em local com alto nível de interferências (não inclui fornecimento). af_12/2015</v>
          </cell>
          <cell r="C4728" t="str">
            <v>m</v>
          </cell>
          <cell r="D4728">
            <v>39.93</v>
          </cell>
        </row>
        <row r="4729">
          <cell r="A4729" t="str">
            <v>92822</v>
          </cell>
          <cell r="B4729" t="str">
            <v>Assentamento de tubo de concreto para redes coletoras de águas pluviais, diâmetro de 500 mm, junta rígida, instalado em local com alto nível de interferências (não inclui fornecimento). af_12/2015</v>
          </cell>
          <cell r="C4729" t="str">
            <v>m</v>
          </cell>
          <cell r="D4729">
            <v>48.72</v>
          </cell>
        </row>
        <row r="4730">
          <cell r="A4730" t="str">
            <v>92531</v>
          </cell>
          <cell r="B4730" t="str">
            <v>Montagem e desmontagem de fôrma de laje maciça com área média menor ou igual a 20 m², pé-direito duplo, em chapa de madeira compensada plastificada, 14 utilizações. af_12/2015</v>
          </cell>
          <cell r="C4730" t="str">
            <v>m²</v>
          </cell>
          <cell r="D4730">
            <v>16.89</v>
          </cell>
        </row>
        <row r="4731">
          <cell r="A4731" t="str">
            <v>92532</v>
          </cell>
          <cell r="B4731" t="str">
            <v>Montagem e desmontagem de fôrma de laje maciça com área média maior que 20 m², pé-direito duplo, em chapa de madeira compensada plastificada, 14 utilizações. af_12/2015</v>
          </cell>
          <cell r="C4731" t="str">
            <v>m²</v>
          </cell>
          <cell r="D4731">
            <v>16.12</v>
          </cell>
        </row>
        <row r="4732">
          <cell r="A4732" t="str">
            <v>92533</v>
          </cell>
          <cell r="B4732" t="str">
            <v>Montagem e desmontagem de fôrma de laje maciça com área média menor ou igual a 20 m², pé-direito simples, em chapa de madeira compensada plastificada, 14 utilizações. af_12/2015</v>
          </cell>
          <cell r="C4732" t="str">
            <v>m²</v>
          </cell>
          <cell r="D4732">
            <v>11.83</v>
          </cell>
        </row>
        <row r="4733">
          <cell r="A4733" t="str">
            <v>92534</v>
          </cell>
          <cell r="B4733" t="str">
            <v>Montagem e desmontagem de fôrma de laje maciça com área média maior que 20 m², pé-direito simples, em chapa de madeira compensada plastificada, 14 utilizações. af_12/2015</v>
          </cell>
          <cell r="C4733" t="str">
            <v>m²</v>
          </cell>
          <cell r="D4733">
            <v>11.12</v>
          </cell>
        </row>
        <row r="4734">
          <cell r="A4734" t="str">
            <v>92535</v>
          </cell>
          <cell r="B4734" t="str">
            <v>Montagem e desmontagem de fôrma de laje maciça com área média menor ou igual a 20 m², pé-direito duplo, em chapa de madeira compensada plastificada, 18 utilizações. af_12/2015</v>
          </cell>
          <cell r="C4734" t="str">
            <v>m²</v>
          </cell>
          <cell r="D4734">
            <v>15.19</v>
          </cell>
        </row>
        <row r="4735">
          <cell r="A4735" t="str">
            <v>92536</v>
          </cell>
          <cell r="B4735" t="str">
            <v>Montagem e desmontagem de fôrma de laje maciça com área média maior que 20 m², pé-direito duplo, em chapa de madeira compensada plastificada, 18 utilizações. af_12/2015</v>
          </cell>
          <cell r="C4735" t="str">
            <v>m²</v>
          </cell>
          <cell r="D4735">
            <v>14.44</v>
          </cell>
        </row>
        <row r="4736">
          <cell r="A4736" t="str">
            <v>92537</v>
          </cell>
          <cell r="B4736" t="str">
            <v>Montagem e desmontagem de fôrma de laje maciça com área média menor ou igual a 20 m², pé-direito simples, em chapa de madeira compensada plastificada, 18 utilizações. af_12/2015</v>
          </cell>
          <cell r="C4736" t="str">
            <v>m²</v>
          </cell>
          <cell r="D4736">
            <v>10.36</v>
          </cell>
        </row>
        <row r="4737">
          <cell r="A4737" t="str">
            <v>92538</v>
          </cell>
          <cell r="B4737" t="str">
            <v>Montagem e desmontagem de fôrma de laje maciça com área média maior que 20 m², pé-direito simples, em chapa de madeira compensada plastificada, 18 utilizações. af_12/2015</v>
          </cell>
          <cell r="C4737" t="str">
            <v>m²</v>
          </cell>
          <cell r="D4737">
            <v>9.67</v>
          </cell>
        </row>
        <row r="4738">
          <cell r="A4738" t="str">
            <v>92718</v>
          </cell>
          <cell r="B4738" t="str">
            <v>Concretagem de pilares, fck = 25 mpa, com uso de baldes em edificação com seção média de pilares menor ou igual a 0,25 m² - lançamento, adensamento e acabamento. af_12/2015</v>
          </cell>
          <cell r="C4738" t="str">
            <v>m³</v>
          </cell>
          <cell r="D4738">
            <v>403.92</v>
          </cell>
        </row>
        <row r="4739">
          <cell r="A4739" t="str">
            <v>92719</v>
          </cell>
          <cell r="B4739" t="str">
            <v>Concretagem de pilares, fck = 25 mpa, com uso de grua em edificação com seção média de pilares menor ou igual a 0,25 m² - lançamento, adensamento e acabamento. af_12/2015</v>
          </cell>
          <cell r="C4739" t="str">
            <v>m³</v>
          </cell>
          <cell r="D4739">
            <v>308.26</v>
          </cell>
        </row>
        <row r="4740">
          <cell r="A4740" t="str">
            <v>92720</v>
          </cell>
          <cell r="B4740" t="str">
            <v>Concretagem de pilares, fck = 25 mpa, com uso de bomba em edificação com seção média de pilares menor ou igual a 0,25 m² - lançamento, adensamento e acabamento. af_12/2015</v>
          </cell>
          <cell r="C4740" t="str">
            <v>m³</v>
          </cell>
          <cell r="D4740">
            <v>352.93</v>
          </cell>
        </row>
        <row r="4741">
          <cell r="A4741" t="str">
            <v>92721</v>
          </cell>
          <cell r="B4741" t="str">
            <v>Concretagem de pilares, fck = 25 mpa, com uso de grua em edificação com seção média de pilares maior que 0,25 m² - lançamento, adensamento e acabamento. af_12/2015</v>
          </cell>
          <cell r="C4741" t="str">
            <v>m³</v>
          </cell>
          <cell r="D4741">
            <v>302.41000000000003</v>
          </cell>
        </row>
        <row r="4742">
          <cell r="A4742" t="str">
            <v>92722</v>
          </cell>
          <cell r="B4742" t="str">
            <v>Concretagem de pilares, fck = 25 mpa, com uso de bomba em edificação com seção média de pilares maior que 0,25 m² - lançamento, adensamento e acabamento. af_12/2015</v>
          </cell>
          <cell r="C4742" t="str">
            <v>m³</v>
          </cell>
          <cell r="D4742">
            <v>350.5</v>
          </cell>
        </row>
        <row r="4743">
          <cell r="A4743" t="str">
            <v>92723</v>
          </cell>
          <cell r="B4743" t="str">
            <v>Concretagem de vigas e lajes, fck=20 mpa, para lajes premoldadas com uso de bomba em edificação com área média de lajes menor ou igual a 20 m² - lançamento, adensamento e acabamento. af_12/2015</v>
          </cell>
          <cell r="C4743" t="str">
            <v>m³</v>
          </cell>
          <cell r="D4743">
            <v>339.71</v>
          </cell>
        </row>
        <row r="4744">
          <cell r="A4744" t="str">
            <v>92724</v>
          </cell>
          <cell r="B4744" t="str">
            <v>Concretagem de vigas e lajes, fck=20 mpa, para lajes premoldadas com uso de bomba em edificação com área média de lajes maior que 20 m² - lançamento, adensamento e acabamento. af_12/2015</v>
          </cell>
          <cell r="C4744" t="str">
            <v>m³</v>
          </cell>
          <cell r="D4744">
            <v>337.6</v>
          </cell>
        </row>
        <row r="4745">
          <cell r="A4745" t="str">
            <v>92725</v>
          </cell>
          <cell r="B4745" t="str">
            <v>Concretagem de vigas e lajes, fck=20 mpa, para lajes maciças ou nervuradas com uso de bomba em edificação com área média de lajes menor ou igual a 20 m² - lançamento, adensamento e acabamento. af_12/2015</v>
          </cell>
          <cell r="C4745" t="str">
            <v>m³</v>
          </cell>
          <cell r="D4745">
            <v>336.71</v>
          </cell>
        </row>
        <row r="4746">
          <cell r="A4746" t="str">
            <v>92726</v>
          </cell>
          <cell r="B4746" t="str">
            <v>Concretagem de vigas e lajes, fck=20 mpa, para lajes maciças ou nervuradas com uso de bomba em edificação com área média de lajes maior que 20 m² - lançamento, adensamento e acabamento. af_12/2015</v>
          </cell>
          <cell r="C4746" t="str">
            <v>m³</v>
          </cell>
          <cell r="D4746">
            <v>335.21</v>
          </cell>
        </row>
        <row r="4747">
          <cell r="A4747" t="str">
            <v>92727</v>
          </cell>
          <cell r="B4747" t="str">
            <v>Concretagem de vigas e lajes, fck=20 mpa, para lajes premoldadas com jericas em elevador de cabo em edificação de multipavimentos até 16 andares, com área média de lajes menor ou igual a 20 m² - lançamento, adensamento e acabamento. af_12/2015</v>
          </cell>
          <cell r="C4747" t="str">
            <v>m³</v>
          </cell>
          <cell r="D4747">
            <v>357.46</v>
          </cell>
        </row>
        <row r="4748">
          <cell r="A4748" t="str">
            <v>92728</v>
          </cell>
          <cell r="B4748" t="str">
            <v>Concretagem de vigas e lajes, fck=20 mpa, para lajes premoldadas com jericas em elevador de cabo em edificação de multipavimentos até 16 andares, com área média de lajes maior que 20 m² - lançamento, adensamento e acabamento. af_12/2015</v>
          </cell>
          <cell r="C4748" t="str">
            <v>m³</v>
          </cell>
          <cell r="D4748">
            <v>342.32</v>
          </cell>
        </row>
        <row r="4749">
          <cell r="A4749" t="str">
            <v>92729</v>
          </cell>
          <cell r="B4749" t="str">
            <v>Concretagem de vigas e lajes, fck=20 mpa, para lajes maciças ou nervuradas com jericas em elevador de cabo em edificação de multipavimentos até 16 andares, com área média de lajes menor ou igual a 20 m² - lançamento, adensamento e acabamento. af_12/2015</v>
          </cell>
          <cell r="C4749" t="str">
            <v>m³</v>
          </cell>
          <cell r="D4749">
            <v>335.9</v>
          </cell>
        </row>
        <row r="4750">
          <cell r="A4750" t="str">
            <v>92730</v>
          </cell>
          <cell r="B4750" t="str">
            <v>Concretagem de vigas e lajes, fck=20 mpa, para lajes maciças ou nervuradas com jericas em elevador de cabo em edificação de multipavimentos até 16 andares, com área média de lajes maior que 20 m² - lançamento, adensamento e acabamento. af_12/2015</v>
          </cell>
          <cell r="C4750" t="str">
            <v>m³</v>
          </cell>
          <cell r="D4750">
            <v>325.20999999999998</v>
          </cell>
        </row>
        <row r="4751">
          <cell r="A4751" t="str">
            <v>92731</v>
          </cell>
          <cell r="B4751" t="str">
            <v>Concretagem de vigas e lajes, fck=20 mpa, para lajes premoldadas com jericas em cremalheira em edificação de multipavimentos até 16 andares, com área média de lajes menor ou igual a 20 m² - lançamento, adensamento e acabamento. af_12/2015</v>
          </cell>
          <cell r="C4751" t="str">
            <v>m³</v>
          </cell>
          <cell r="D4751">
            <v>337.57</v>
          </cell>
        </row>
        <row r="4752">
          <cell r="A4752" t="str">
            <v>92732</v>
          </cell>
          <cell r="B4752" t="str">
            <v>Concretagem de vigas e lajes, fck=20 mpa, para lajes premoldadas com jericas em cremalheira em edificação de multipavimentos até 16 andares, com área média de lajes maior que 20 m² - lançamento, adensamento e acabamento. af_12/2015</v>
          </cell>
          <cell r="C4752" t="str">
            <v>m³</v>
          </cell>
          <cell r="D4752">
            <v>327.19</v>
          </cell>
        </row>
        <row r="4753">
          <cell r="A4753" t="str">
            <v>92733</v>
          </cell>
          <cell r="B4753" t="str">
            <v>Concretagem de vigas e lajes, fck=20 mpa, para lajes maciças ou nervuradas com jericas em cremalheira em edificação de multipavimentos até 16 andares, com área média de lajes menor ou igual a 20 m² - lançamento, adensamento e acabamento. af_12/2015</v>
          </cell>
          <cell r="C4753" t="str">
            <v>m³</v>
          </cell>
          <cell r="D4753">
            <v>322.77999999999997</v>
          </cell>
        </row>
        <row r="4754">
          <cell r="A4754" t="str">
            <v>92734</v>
          </cell>
          <cell r="B4754" t="str">
            <v>Concretagem de vigas e lajes, fck=20 mpa, para lajes maciças ou nervuradas com jericas em cremalheira em edificação de multipavimentos até 16 andares, com área média de lajes maior que 20 m² - lançamento, adensamento e acabamento. af_12/2015</v>
          </cell>
          <cell r="C4754" t="str">
            <v>m³</v>
          </cell>
          <cell r="D4754">
            <v>315.45999999999998</v>
          </cell>
        </row>
        <row r="4755">
          <cell r="A4755" t="str">
            <v>92735</v>
          </cell>
          <cell r="B4755" t="str">
            <v>Concretagem de vigas e lajes, fck=20 mpa, para lajes premoldadas com grua de caçamba de 350 l em edificação de multipavimentos até 16 andares, com área média de lajes menor ou igual a 20 m² - lançamento, adensamento e acabamento. af_12/2015</v>
          </cell>
          <cell r="C4755" t="str">
            <v>m³</v>
          </cell>
          <cell r="D4755">
            <v>319.33999999999997</v>
          </cell>
        </row>
        <row r="4756">
          <cell r="A4756" t="str">
            <v>92736</v>
          </cell>
          <cell r="B4756" t="str">
            <v>Concretagem de vigas e lajes, fck=20 mpa, para lajes premoldadas com grua de caçamba de 350 l em edificação de multipavimentos até 16 andares, com área média de lajes maior que 20 m² - lançamento, adensamento e acabamento. af_12/2015</v>
          </cell>
          <cell r="C4756" t="str">
            <v>m³</v>
          </cell>
          <cell r="D4756">
            <v>311.49</v>
          </cell>
        </row>
        <row r="4757">
          <cell r="A4757" t="str">
            <v>92739</v>
          </cell>
          <cell r="B4757" t="str">
            <v>Concretagem de vigas e lajes, fck=20 mpa, para lajes maciças ou nervuradas com grua de caçamba de 500 l em edificação de multipavimentos até 16 andares, com área média de lajes menor ou igual a 20 m² - lançamento, adensamento e acabamento. af_12/2015</v>
          </cell>
          <cell r="C4757" t="str">
            <v>m³</v>
          </cell>
          <cell r="D4757">
            <v>300.10000000000002</v>
          </cell>
        </row>
        <row r="4758">
          <cell r="A4758" t="str">
            <v>92740</v>
          </cell>
          <cell r="B4758" t="str">
            <v>Concretagem de vigas e lajes, fck=20 mpa, para lajes maciças ou nervuradas com grua de caçamba de 500 l em edificação de multipavimentos até 16 andares, com área média de lajes maior que 20 m² - lançamento, adensamento e acabamento. af_12/2015</v>
          </cell>
          <cell r="C4758" t="str">
            <v>m³</v>
          </cell>
          <cell r="D4758">
            <v>296.20999999999998</v>
          </cell>
        </row>
        <row r="4759">
          <cell r="A4759" t="str">
            <v>92741</v>
          </cell>
          <cell r="B4759" t="str">
            <v>Concretagem de vigas e lajes, fck=20 mpa, para qualquer tipo de laje com baldes em edificação térrea, com área média de lajes menor ou igual a 20 m² - lançamento, adensamento e acabamento. af_12/2015</v>
          </cell>
          <cell r="C4759" t="str">
            <v>m³</v>
          </cell>
          <cell r="D4759">
            <v>440.33</v>
          </cell>
        </row>
        <row r="4760">
          <cell r="A4760" t="str">
            <v>92824</v>
          </cell>
          <cell r="B4760" t="str">
            <v>Assentamento de tubo de concreto para redes coletoras de águas pluviais, diâmetro de 600 mm, junta rígida, instalado em local com alto nível de interferências (não inclui fornecimento). af_12/2015</v>
          </cell>
          <cell r="C4760" t="str">
            <v>m</v>
          </cell>
          <cell r="D4760">
            <v>57.82</v>
          </cell>
        </row>
        <row r="4761">
          <cell r="A4761" t="str">
            <v>92825</v>
          </cell>
          <cell r="B4761" t="str">
            <v>Assentamento de tubo de concreto para redes coletoras de águas pluviais, diâmetro de 700 mm, junta rígida, instalado em local com alto nível de interferências (não inclui fornecimento). af_12/2015</v>
          </cell>
          <cell r="C4761" t="str">
            <v>m</v>
          </cell>
          <cell r="D4761">
            <v>66.959999999999994</v>
          </cell>
        </row>
        <row r="4762">
          <cell r="A4762" t="str">
            <v>92826</v>
          </cell>
          <cell r="B4762" t="str">
            <v>Assentamento de tubo de concreto para redes coletoras de águas pluviais, diâmetro de 800 mm, junta rígida, instalado em local com alto nível de interferências (não inclui fornecimento). af_12/2015</v>
          </cell>
          <cell r="C4762" t="str">
            <v>m</v>
          </cell>
          <cell r="D4762">
            <v>77.08</v>
          </cell>
        </row>
        <row r="4763">
          <cell r="A4763" t="str">
            <v>92827</v>
          </cell>
          <cell r="B4763" t="str">
            <v>Assentamento de tubo de concreto para redes coletoras de águas pluviais, diâmetro de 900 mm, junta rígida, instalado em local com alto nível de interferências (não inclui fornecimento). af_12/2015</v>
          </cell>
          <cell r="C4763" t="str">
            <v>m</v>
          </cell>
          <cell r="D4763">
            <v>87.64</v>
          </cell>
        </row>
        <row r="4764">
          <cell r="A4764" t="str">
            <v>92828</v>
          </cell>
          <cell r="B4764" t="str">
            <v>Assentamento de tubo de concreto para redes coletoras de águas pluviais, diâmetro de 1000 mm, junta rígida, instalado em local com alto nível de interferências (não inclui fornecimento). af_12/2015</v>
          </cell>
          <cell r="C4764" t="str">
            <v>m</v>
          </cell>
          <cell r="D4764">
            <v>99.75</v>
          </cell>
        </row>
        <row r="4765">
          <cell r="A4765" t="str">
            <v>92829</v>
          </cell>
          <cell r="B4765" t="str">
            <v>Tubo de concreto para redes coletoras de águas pluviais, diâmetro de 1200 mm, junta rígida, instalado em local com alto nível de interferências - fornecimento e assentamento. af_12/2015</v>
          </cell>
          <cell r="C4765" t="str">
            <v>m</v>
          </cell>
          <cell r="D4765">
            <v>472.64</v>
          </cell>
        </row>
        <row r="4766">
          <cell r="A4766" t="str">
            <v>92830</v>
          </cell>
          <cell r="B4766" t="str">
            <v>Assentamento de tubo de concreto para redes coletoras de águas pluviais, diâmetro de 1200 mm, junta rígida, instalado em local com alto nível de interferências (não inclui fornecimento). af_12/2015</v>
          </cell>
          <cell r="C4766" t="str">
            <v>m</v>
          </cell>
          <cell r="D4766">
            <v>123.74</v>
          </cell>
        </row>
        <row r="4767">
          <cell r="A4767" t="str">
            <v>92831</v>
          </cell>
          <cell r="B4767" t="str">
            <v>Tubo de concreto para redes coletoras de águas pluviais, diâmetro de 1500 mm, junta rígida, instalado em local com alto nível de interferências - fornecimento e assentamento. af_12/2015</v>
          </cell>
          <cell r="C4767" t="str">
            <v>m</v>
          </cell>
          <cell r="D4767">
            <v>683.44</v>
          </cell>
        </row>
        <row r="4768">
          <cell r="A4768" t="str">
            <v>92832</v>
          </cell>
          <cell r="B4768" t="str">
            <v>Assentamento de tubo de concreto para redes coletoras de águas pluviais, diâmetro de 1500 mm, junta rígida, instalado em local com alto nível de interferências (não inclui fornecimento). af_12/2015</v>
          </cell>
          <cell r="C4768" t="str">
            <v>m</v>
          </cell>
          <cell r="D4768">
            <v>164.48</v>
          </cell>
        </row>
        <row r="4769">
          <cell r="A4769" t="str">
            <v>92834</v>
          </cell>
          <cell r="B4769" t="str">
            <v>Assentamento de tubo de concreto para redes coletoras de esgoto sanitário, diâmetro de 300 mm, junta elástica, instalado em local com baixo nível de interferências (não inclui fornecimento). af_12/2015</v>
          </cell>
          <cell r="C4769" t="str">
            <v>m</v>
          </cell>
          <cell r="D4769">
            <v>5.81</v>
          </cell>
        </row>
        <row r="4770">
          <cell r="A4770" t="str">
            <v>92835</v>
          </cell>
          <cell r="B4770" t="str">
            <v>Tubo de concreto para redes coletoras de esgoto sanitário, diâmetro de 400 mm, junta elástica, instalado em local com baixo nível de interferências - fornecimento e assentamento. af_12/2015</v>
          </cell>
          <cell r="C4770" t="str">
            <v>m</v>
          </cell>
          <cell r="D4770">
            <v>144.63</v>
          </cell>
        </row>
        <row r="4771">
          <cell r="A4771" t="str">
            <v>92836</v>
          </cell>
          <cell r="B4771" t="str">
            <v>Assentamento de tubo de concreto para redes coletoras de esgoto sanitário, diâmetro de 400 mm, junta elástica, instalado em local com baixo nível de interferências (não inclui fornecimento). af_12/2015</v>
          </cell>
          <cell r="C4771" t="str">
            <v>m</v>
          </cell>
          <cell r="D4771">
            <v>7.43</v>
          </cell>
        </row>
        <row r="4772">
          <cell r="A4772" t="str">
            <v>92838</v>
          </cell>
          <cell r="B4772" t="str">
            <v>Assentamento de tubo de concreto para redes coletoras de esgoto sanitário, diâmetro de 500 mm, junta elástica, instalado em local com baixo nível de interferências (não inclui fornecimento). af_12/2015</v>
          </cell>
          <cell r="C4772" t="str">
            <v>m</v>
          </cell>
          <cell r="D4772">
            <v>8.9</v>
          </cell>
        </row>
        <row r="4773">
          <cell r="A4773" t="str">
            <v>92840</v>
          </cell>
          <cell r="B4773" t="str">
            <v>Assentamento de tubo de concreto para redes coletoras de esgoto sanitário, diâmetro de 600 mm, junta elástica, instalado em local com baixo nível de interferências (não inclui fornecimento). af_12/2015</v>
          </cell>
          <cell r="C4773" t="str">
            <v>m</v>
          </cell>
          <cell r="D4773">
            <v>10.55</v>
          </cell>
        </row>
        <row r="4774">
          <cell r="A4774" t="str">
            <v>92842</v>
          </cell>
          <cell r="B4774" t="str">
            <v>Assentamento de tubo de concreto para redes coletoras de esgoto sanitário, diâmetro de 700 mm, junta elástica, instalado em local com baixo nível de interferências (não inclui fornecimento). af_12/2015</v>
          </cell>
          <cell r="C4774" t="str">
            <v>m</v>
          </cell>
          <cell r="D4774">
            <v>12.04</v>
          </cell>
        </row>
        <row r="4775">
          <cell r="A4775" t="str">
            <v>92844</v>
          </cell>
          <cell r="B4775" t="str">
            <v>Assentamento de tubo de concreto para redes coletoras de esgoto sanitário, diâmetro de 800 mm, junta elástica, instalado em local com baixo nível de interferências (não inclui fornecimento). af_12/2015</v>
          </cell>
          <cell r="C4775" t="str">
            <v>m</v>
          </cell>
          <cell r="D4775">
            <v>13.69</v>
          </cell>
        </row>
        <row r="4776">
          <cell r="A4776" t="str">
            <v>92846</v>
          </cell>
          <cell r="B4776" t="str">
            <v>Assentamento de tubo de concreto para redes coletoras de esgoto sanitário, diâmetro de 900 mm, junta elástica, instalado em local com baixo nível de interferências (não inclui fornecimento). af_12/2015</v>
          </cell>
          <cell r="C4776" t="str">
            <v>m</v>
          </cell>
          <cell r="D4776">
            <v>15.17</v>
          </cell>
        </row>
        <row r="4777">
          <cell r="A4777" t="str">
            <v>92848</v>
          </cell>
          <cell r="B4777" t="str">
            <v>Assentamento de tubo de concreto para redes coletoras de esgoto sanitário, diâmetro de 1000 mm, junta elástica, instalado em local com baixo nível de interferências (não inclui fornecimento). af_12/2015</v>
          </cell>
          <cell r="C4777" t="str">
            <v>m</v>
          </cell>
          <cell r="D4777">
            <v>16.84</v>
          </cell>
        </row>
        <row r="4778">
          <cell r="A4778" t="str">
            <v>92850</v>
          </cell>
          <cell r="B4778" t="str">
            <v>Assentamento de tubo de concreto para redes coletoras de esgoto sanitário, diâmetro de 300 mm, junta elástica, instalado em local com alto nível de interferências (não inclui fornecimento). af_12/2015</v>
          </cell>
          <cell r="C4778" t="str">
            <v>m</v>
          </cell>
          <cell r="D4778">
            <v>10.99</v>
          </cell>
        </row>
        <row r="4779">
          <cell r="A4779" t="str">
            <v>92851</v>
          </cell>
          <cell r="B4779" t="str">
            <v>Tubo de concreto para redes coletoras de esgoto sanitário, diâmetro de 400 mm, junta elástica, instalado em local com alto nível de interferências - fornecimento e assentamento. af_12/2015</v>
          </cell>
          <cell r="C4779" t="str">
            <v>m</v>
          </cell>
          <cell r="D4779">
            <v>151.07</v>
          </cell>
        </row>
        <row r="4780">
          <cell r="A4780" t="str">
            <v>92852</v>
          </cell>
          <cell r="B4780" t="str">
            <v>Assentamento de tubo de concreto para redes coletoras de esgoto sanitário, diâmetro de 400 mm, junta elástica, instalado em local com alto nível de interferências (não inclui fornecimento). af_12/2015</v>
          </cell>
          <cell r="C4780" t="str">
            <v>m</v>
          </cell>
          <cell r="D4780">
            <v>13.87</v>
          </cell>
        </row>
        <row r="4781">
          <cell r="A4781" t="str">
            <v>92854</v>
          </cell>
          <cell r="B4781" t="str">
            <v>Assentamento de tubo de concreto para redes coletoras de esgoto sanitário, diâmetro de 500 mm, junta elástica, instalado em local com alto nível de interferências (não inclui fornecimento). af_12/2015</v>
          </cell>
          <cell r="C4781" t="str">
            <v>m</v>
          </cell>
          <cell r="D4781">
            <v>16.89</v>
          </cell>
        </row>
        <row r="4782">
          <cell r="A4782" t="str">
            <v>92856</v>
          </cell>
          <cell r="B4782" t="str">
            <v>Assentamento de tubo de concreto para redes coletoras de esgoto sanitário, diâmetro de 600 mm, junta elástica, instalado em local com alto nível de interferências (não inclui fornecimento). af_12/2015</v>
          </cell>
          <cell r="C4782" t="str">
            <v>m</v>
          </cell>
          <cell r="D4782">
            <v>19.91</v>
          </cell>
        </row>
        <row r="4783">
          <cell r="A4783" t="str">
            <v>92858</v>
          </cell>
          <cell r="B4783" t="str">
            <v>Assentamento de tubo de concreto para redes coletoras de esgoto sanitário, diâmetro de 700 mm, junta elástica, instalado em local com alto nível de interferências (não inclui fornecimento). af_12/2015</v>
          </cell>
          <cell r="C4783" t="str">
            <v>m</v>
          </cell>
          <cell r="D4783">
            <v>22.78</v>
          </cell>
        </row>
        <row r="4784">
          <cell r="A4784" t="str">
            <v>92860</v>
          </cell>
          <cell r="B4784" t="str">
            <v>Assentamento de tubo de concreto para redes coletoras de esgoto sanitário, diâmetro de 800 mm, junta elástica, instalado em local com alto nível de interferências (não inclui fornecimento). af_12/2015</v>
          </cell>
          <cell r="C4784" t="str">
            <v>m</v>
          </cell>
          <cell r="D4784">
            <v>25.86</v>
          </cell>
        </row>
        <row r="4785">
          <cell r="A4785" t="str">
            <v>92862</v>
          </cell>
          <cell r="B4785" t="str">
            <v>Assentamento de tubo de concreto para redes coletoras de esgoto sanitário, diâmetro de 900 mm, junta elástica, instalado em local com alto nível de interferências (não inclui fornecimento). af_12/2015</v>
          </cell>
          <cell r="C4785" t="str">
            <v>m</v>
          </cell>
          <cell r="D4785">
            <v>28.87</v>
          </cell>
        </row>
        <row r="4786">
          <cell r="A4786" t="str">
            <v>92864</v>
          </cell>
          <cell r="B4786" t="str">
            <v>Assentamento de tubo de concreto para redes coletoras de esgoto sanitário, diâmetro de 1000 mm, junta elástica, instalado em local com alto nível de interferências (não inclui fornecimento). af_12/2015</v>
          </cell>
          <cell r="C4786" t="str">
            <v>m</v>
          </cell>
          <cell r="D4786">
            <v>31.89</v>
          </cell>
        </row>
        <row r="4787">
          <cell r="A4787" t="str">
            <v>92235</v>
          </cell>
          <cell r="B4787" t="str">
            <v>Fechamento de construção temporária em chapa de madeira compensada e=10mm, com reaproveitamento de 2x.</v>
          </cell>
          <cell r="C4787" t="str">
            <v>m²</v>
          </cell>
          <cell r="D4787">
            <v>42.88</v>
          </cell>
        </row>
        <row r="4788">
          <cell r="A4788" t="str">
            <v>93181</v>
          </cell>
          <cell r="B4788" t="str">
            <v>Fechamento temporário em chapa de madeira compensada e=12mm, com reaproveitamento 1,5x</v>
          </cell>
          <cell r="C4788" t="str">
            <v>m²</v>
          </cell>
          <cell r="D4788">
            <v>43.83</v>
          </cell>
        </row>
        <row r="4789">
          <cell r="A4789" t="str">
            <v>93206</v>
          </cell>
          <cell r="B4789" t="str">
            <v>Execução de escritório em canteiro de obra em alvenaria. af_02/2016</v>
          </cell>
          <cell r="C4789" t="str">
            <v>m²</v>
          </cell>
          <cell r="D4789">
            <v>674.82</v>
          </cell>
        </row>
        <row r="4790">
          <cell r="A4790" t="str">
            <v>93207</v>
          </cell>
          <cell r="B4790" t="str">
            <v>Execução de escritório em canteiro de obra em chapa de madeira compensada. af_02/2016</v>
          </cell>
          <cell r="C4790" t="str">
            <v>m²</v>
          </cell>
          <cell r="D4790">
            <v>511.84</v>
          </cell>
        </row>
        <row r="4791">
          <cell r="A4791" t="str">
            <v>93208</v>
          </cell>
          <cell r="B4791" t="str">
            <v>Execução de almoxarifado em canteiro de obra em chapa de madeira compensada. af_02/2016</v>
          </cell>
          <cell r="C4791" t="str">
            <v>m²</v>
          </cell>
          <cell r="D4791">
            <v>391.58</v>
          </cell>
        </row>
        <row r="4792">
          <cell r="A4792" t="str">
            <v>93209</v>
          </cell>
          <cell r="B4792" t="str">
            <v>Execução de almoxarifado em canteiro de obra em alvenaria. af_02/2016</v>
          </cell>
          <cell r="C4792" t="str">
            <v>m²</v>
          </cell>
          <cell r="D4792">
            <v>539.15</v>
          </cell>
        </row>
        <row r="4793">
          <cell r="A4793" t="str">
            <v>93210</v>
          </cell>
          <cell r="B4793" t="str">
            <v>Execução de refeitório em canteiro de obra em chapa de madeira compensada. af_02/2016</v>
          </cell>
          <cell r="C4793" t="str">
            <v>m²</v>
          </cell>
          <cell r="D4793">
            <v>297.45</v>
          </cell>
        </row>
        <row r="4794">
          <cell r="A4794" t="str">
            <v>93211</v>
          </cell>
          <cell r="B4794" t="str">
            <v>Execução de refeitório em canteiro de obra em alvenaria. af_02/2016</v>
          </cell>
          <cell r="C4794" t="str">
            <v>m²</v>
          </cell>
          <cell r="D4794">
            <v>327.75</v>
          </cell>
        </row>
        <row r="4795">
          <cell r="A4795" t="str">
            <v>93212</v>
          </cell>
          <cell r="B4795" t="str">
            <v>Execução de sanitário e vestiário em canteiro de obra em chapa de madeira compensada. af_02/2016</v>
          </cell>
          <cell r="C4795" t="str">
            <v>m²</v>
          </cell>
          <cell r="D4795">
            <v>472.83</v>
          </cell>
        </row>
        <row r="4796">
          <cell r="A4796" t="str">
            <v>91281</v>
          </cell>
          <cell r="B4796" t="str">
            <v>Cortadora de piso com motor 4 tempos a gasolina, potência de 13 hp, com disco de corte diamantado segmentado para concreto, diâmetro de 350 mm, furo de 1 (14 x 1) - manutenção. af_08/2015</v>
          </cell>
          <cell r="C4796" t="str">
            <v>h</v>
          </cell>
          <cell r="D4796">
            <v>0.55000000000000004</v>
          </cell>
        </row>
        <row r="4797">
          <cell r="A4797" t="str">
            <v>91282</v>
          </cell>
          <cell r="B4797" t="str">
            <v>Cortadora de piso com motor 4 tempos a gasolina, potência de 13 hp, com disco de corte diamantado segmentado para concreto, diâmetro de 350 mm, furo de 1 (14 x 1) - materiais na operação. af_08/2015</v>
          </cell>
          <cell r="C4797" t="str">
            <v>h</v>
          </cell>
          <cell r="D4797">
            <v>10.38</v>
          </cell>
        </row>
        <row r="4798">
          <cell r="A4798" t="str">
            <v>91380</v>
          </cell>
          <cell r="B4798" t="str">
            <v>Caminhão basculante 10 m³, trucado cabine simples, peso bruto total 23.000 kg, carga útil máxima 15.935 kg, distância entre eixos 4,80 m, potência 230 cv inclusive caçamba metálica - depreciação. af_06/2014</v>
          </cell>
          <cell r="C4798" t="str">
            <v>h</v>
          </cell>
          <cell r="D4798">
            <v>15.11</v>
          </cell>
        </row>
        <row r="4799">
          <cell r="A4799" t="str">
            <v>92742</v>
          </cell>
          <cell r="B4799" t="str">
            <v>Concretagem de vigas e lajes, fck=20 mpa, para qualquer tipo de laje com baldes em edificação de multipavimentos até 04 andares, com área média de lajes menor ou igual a 20 m² - lançamento, adensamento e acabamento. af_12/2015</v>
          </cell>
          <cell r="C4799" t="str">
            <v>m³</v>
          </cell>
          <cell r="D4799">
            <v>591.71</v>
          </cell>
        </row>
        <row r="4800">
          <cell r="A4800" t="str">
            <v>92759</v>
          </cell>
          <cell r="B4800" t="str">
            <v>Armação de pilar ou viga de uma estrutura convencional de concreto armado em um edifício de múltiplos pavimentos utilizando aço ca-60 de 5.0 mm - montagem. af_12/2015</v>
          </cell>
          <cell r="C4800" t="str">
            <v>kg</v>
          </cell>
          <cell r="D4800">
            <v>9.9600000000000009</v>
          </cell>
        </row>
        <row r="4801">
          <cell r="A4801" t="str">
            <v>92760</v>
          </cell>
          <cell r="B4801" t="str">
            <v>Armação de pilar ou viga de uma estrutura convencional de concreto armado em um edifício de múltiplos pavimentos utilizando aço ca-50 de 6.3 mm - montagem. af_12/2015</v>
          </cell>
          <cell r="C4801" t="str">
            <v>kg</v>
          </cell>
          <cell r="D4801">
            <v>9.4</v>
          </cell>
        </row>
        <row r="4802">
          <cell r="A4802" t="str">
            <v>92762</v>
          </cell>
          <cell r="B4802" t="str">
            <v>Armação de pilar ou viga de uma estrutura convencional de concreto armado em um edifício de múltiplos pavimentos utilizando aço ca-50 de 10.0 mm - montagem. af_12/2015</v>
          </cell>
          <cell r="C4802" t="str">
            <v>kg</v>
          </cell>
          <cell r="D4802">
            <v>7.7</v>
          </cell>
        </row>
        <row r="4803">
          <cell r="A4803" t="str">
            <v>92763</v>
          </cell>
          <cell r="B4803" t="str">
            <v>Armação de pilar ou viga de uma estrutura convencional de concreto armado em um edifício de múltiplos pavimentos utilizando aço ca-50 de 12.5 mm - montagem. af_12/2015</v>
          </cell>
          <cell r="C4803" t="str">
            <v>kg</v>
          </cell>
          <cell r="D4803">
            <v>6.58</v>
          </cell>
        </row>
        <row r="4804">
          <cell r="A4804" t="str">
            <v>92764</v>
          </cell>
          <cell r="B4804" t="str">
            <v>Armação de pilar ou viga de uma estrutura convencional de concreto armado em um edifício de múltiplos pavimentos utilizando aço ca-50 de 16.0 mm - montagem. af_12/2015</v>
          </cell>
          <cell r="C4804" t="str">
            <v>kg</v>
          </cell>
          <cell r="D4804">
            <v>5.49</v>
          </cell>
        </row>
        <row r="4805">
          <cell r="A4805" t="str">
            <v>92765</v>
          </cell>
          <cell r="B4805" t="str">
            <v>Armação de pilar ou viga de uma estrutura convencional de concreto armado em um edifício de múltiplos pavimentos utilizando aço ca-50 de 20.0 mm - montagem. af_12/2015</v>
          </cell>
          <cell r="C4805" t="str">
            <v>kg</v>
          </cell>
          <cell r="D4805">
            <v>5.05</v>
          </cell>
        </row>
        <row r="4806">
          <cell r="A4806" t="str">
            <v>92766</v>
          </cell>
          <cell r="B4806" t="str">
            <v>Armação de pilar ou viga de uma estrutura convencional de concreto armado em um edifício de múltiplos pavimentos utilizando aço ca-50 de 25.0 mm - montagem. af_12/2015</v>
          </cell>
          <cell r="C4806" t="str">
            <v>kg</v>
          </cell>
          <cell r="D4806">
            <v>5.57</v>
          </cell>
        </row>
        <row r="4807">
          <cell r="A4807" t="str">
            <v>92767</v>
          </cell>
          <cell r="B4807" t="str">
            <v>Armação de laje de uma estrutura convencional de concreto armado em um edifício de múltiplos pavimentos utilizando aço ca-60 de 4.2 mm - montagem. af_12/2015_p</v>
          </cell>
          <cell r="C4807" t="str">
            <v>kg</v>
          </cell>
          <cell r="D4807">
            <v>8.67</v>
          </cell>
        </row>
        <row r="4808">
          <cell r="A4808" t="str">
            <v>92768</v>
          </cell>
          <cell r="B4808" t="str">
            <v>Armação de laje de uma estrutura convencional de concreto armado em um edifício de múltiplos pavimentos utilizando aço ca-60 de 5.0 mm - montagem. af_12/2015_p</v>
          </cell>
          <cell r="C4808" t="str">
            <v>kg</v>
          </cell>
          <cell r="D4808">
            <v>7.88</v>
          </cell>
        </row>
        <row r="4809">
          <cell r="A4809" t="str">
            <v>92769</v>
          </cell>
          <cell r="B4809" t="str">
            <v>Armação de laje de uma estrutura convencional de concreto armado em um edifício de múltiplos pavimentos utilizando aço ca-50 de 6.3 mm - montagem. af_12/2015_p</v>
          </cell>
          <cell r="C4809" t="str">
            <v>kg</v>
          </cell>
          <cell r="D4809">
            <v>7.29</v>
          </cell>
        </row>
        <row r="4810">
          <cell r="A4810" t="str">
            <v>92770</v>
          </cell>
          <cell r="B4810" t="str">
            <v>Armação de laje de uma estrutura convencional de concreto armado em um edifício de múltiplos pavimentos utilizando aço ca-50 de 8.0 mm - montagem. af_12/2015_p</v>
          </cell>
          <cell r="C4810" t="str">
            <v>kg</v>
          </cell>
          <cell r="D4810">
            <v>7.41</v>
          </cell>
        </row>
        <row r="4811">
          <cell r="A4811" t="str">
            <v>92771</v>
          </cell>
          <cell r="B4811" t="str">
            <v>Armação de laje de uma estrutura convencional de concreto armado em um edifício de múltiplos pavimentos utilizando aço ca-50 de 10.0 mm - montagem. af_12/2015_p</v>
          </cell>
          <cell r="C4811" t="str">
            <v>kg</v>
          </cell>
          <cell r="D4811">
            <v>6.05</v>
          </cell>
        </row>
        <row r="4812">
          <cell r="A4812" t="str">
            <v>92772</v>
          </cell>
          <cell r="B4812" t="str">
            <v>Armação de laje de uma estrutura convencional de concreto armado em um edifício de múltiplos pavimentos utilizando aço ca-50 de 12.5 mm - montagem. af_12/2015_p</v>
          </cell>
          <cell r="C4812" t="str">
            <v>kg</v>
          </cell>
          <cell r="D4812">
            <v>5.41</v>
          </cell>
        </row>
        <row r="4813">
          <cell r="A4813" t="str">
            <v>92773</v>
          </cell>
          <cell r="B4813" t="str">
            <v>Armação de laje de uma estrutura convencional de concreto armado em um edifício de múltiplos pavimentos utilizando aço ca-50 de 16.0 mm - montagem. af_12/2015_p</v>
          </cell>
          <cell r="C4813" t="str">
            <v>kg</v>
          </cell>
          <cell r="D4813">
            <v>5.21</v>
          </cell>
        </row>
        <row r="4814">
          <cell r="A4814" t="str">
            <v>92774</v>
          </cell>
          <cell r="B4814" t="str">
            <v>Armação de laje de uma estrutura convencional de concreto armado em um edifício de múltiplos pavimentos utilizando aço ca-50 de 20.0 mm - montagem. af_12/2015_p</v>
          </cell>
          <cell r="C4814" t="str">
            <v>kg</v>
          </cell>
          <cell r="D4814">
            <v>4.8600000000000003</v>
          </cell>
        </row>
        <row r="4815">
          <cell r="A4815" t="str">
            <v>92775</v>
          </cell>
          <cell r="B4815" t="str">
            <v>Armação de pilar ou viga de uma estrutura convencional de concreto armado em uma edifícação térrea ou sobrado utilizando aço ca-60 de 5.0 mm - montagem. af_12/2015</v>
          </cell>
          <cell r="C4815" t="str">
            <v>kg</v>
          </cell>
          <cell r="D4815">
            <v>11.55</v>
          </cell>
        </row>
        <row r="4816">
          <cell r="A4816" t="str">
            <v>92776</v>
          </cell>
          <cell r="B4816" t="str">
            <v>Armação de pilar ou viga de uma estrutura convencional de concreto armado em uma edifícação térrea ou sobrado utilizando aço ca-50 de 6.3 mm - montagem. af_12/2015</v>
          </cell>
          <cell r="C4816" t="str">
            <v>kg</v>
          </cell>
          <cell r="D4816">
            <v>10.61</v>
          </cell>
        </row>
        <row r="4817">
          <cell r="A4817" t="str">
            <v>92777</v>
          </cell>
          <cell r="B4817" t="str">
            <v>Armação de pilar ou viga de uma estrutura convencional de concreto armado em uma edifícação térrea ou sobrado utilizando aço ca-50 de 8.0 mm - montagem. af_12/2015</v>
          </cell>
          <cell r="C4817" t="str">
            <v>kg</v>
          </cell>
          <cell r="D4817">
            <v>10.27</v>
          </cell>
        </row>
        <row r="4818">
          <cell r="A4818" t="str">
            <v>92778</v>
          </cell>
          <cell r="B4818" t="str">
            <v>Armação de pilar ou viga de uma estrutura convencional de concreto armado em uma edifícação térrea ou sobrado utilizando aço ca-50 de 10.0 mm - montagem. af_12/2015</v>
          </cell>
          <cell r="C4818" t="str">
            <v>kg</v>
          </cell>
          <cell r="D4818">
            <v>8.3800000000000008</v>
          </cell>
        </row>
        <row r="4819">
          <cell r="A4819" t="str">
            <v>92779</v>
          </cell>
          <cell r="B4819" t="str">
            <v>Armação de pilar ou viga de uma estrutura convencional de concreto armado em uma edifícação térrea ou sobrado utilizando aço ca-50 de 12.5 mm - montagem. af_12/2015</v>
          </cell>
          <cell r="C4819" t="str">
            <v>kg</v>
          </cell>
          <cell r="D4819">
            <v>7.08</v>
          </cell>
        </row>
        <row r="4820">
          <cell r="A4820" t="str">
            <v>92780</v>
          </cell>
          <cell r="B4820" t="str">
            <v>Armação de pilar ou viga de uma estrutura convencional de concreto armado em uma edifícação térrea ou sobrado utilizando aço ca-50 de 16.0 mm - montagem. af_12/2015</v>
          </cell>
          <cell r="C4820" t="str">
            <v>kg</v>
          </cell>
          <cell r="D4820">
            <v>5.82</v>
          </cell>
        </row>
        <row r="4821">
          <cell r="A4821" t="str">
            <v>92781</v>
          </cell>
          <cell r="B4821" t="str">
            <v>Armação de pilar ou viga de uma estrutura convencional de concreto armado em uma edifícação térrea ou sobrado utilizando aço ca-50 de 20.0 mm - montagem. af_12/2015</v>
          </cell>
          <cell r="C4821" t="str">
            <v>kg</v>
          </cell>
          <cell r="D4821">
            <v>5.27</v>
          </cell>
        </row>
        <row r="4822">
          <cell r="A4822" t="str">
            <v>92782</v>
          </cell>
          <cell r="B4822" t="str">
            <v>Armação de pilar ou viga de uma estrutura convencional de concreto armado em uma edifícação térrea ou sobrado utilizando aço ca-50 de 25.0 mm - montagem. af_12/2015</v>
          </cell>
          <cell r="C4822" t="str">
            <v>kg</v>
          </cell>
          <cell r="D4822">
            <v>5.7</v>
          </cell>
        </row>
        <row r="4823">
          <cell r="A4823" t="str">
            <v>92783</v>
          </cell>
          <cell r="B4823" t="str">
            <v>Armação de laje de uma estrutura convencional de concreto armado em uma edifícação térrea ou sobrado utilizando aço ca-60 de 4.2 mm - montagem. af_12/2015_p</v>
          </cell>
          <cell r="C4823" t="str">
            <v>kg</v>
          </cell>
          <cell r="D4823">
            <v>10.01</v>
          </cell>
        </row>
        <row r="4824">
          <cell r="A4824" t="str">
            <v>92784</v>
          </cell>
          <cell r="B4824" t="str">
            <v>Armação de laje de uma estrutura convencional de concreto armado em uma edifícação térrea ou sobrado utilizando aço ca-60 de 5.0 mm - montagem. af_12/2015_p</v>
          </cell>
          <cell r="C4824" t="str">
            <v>kg</v>
          </cell>
          <cell r="D4824">
            <v>8.98</v>
          </cell>
        </row>
        <row r="4825">
          <cell r="A4825" t="str">
            <v>92785</v>
          </cell>
          <cell r="B4825" t="str">
            <v>Armação de laje de uma estrutura convencional de concreto armado em uma edifícação térrea ou sobrado utilizando aço ca-50 de 6.3 mm - montagem. af_12/2015_p</v>
          </cell>
          <cell r="C4825" t="str">
            <v>kg</v>
          </cell>
          <cell r="D4825">
            <v>8.1199999999999992</v>
          </cell>
        </row>
        <row r="4826">
          <cell r="A4826" t="str">
            <v>92786</v>
          </cell>
          <cell r="B4826" t="str">
            <v>Armação de laje de uma estrutura convencional de concreto armado em uma edifícação térrea ou sobrado utilizando aço ca-50 de 8.0 mm - montagem. af_12/2015_p</v>
          </cell>
          <cell r="C4826" t="str">
            <v>kg</v>
          </cell>
          <cell r="D4826">
            <v>8.01</v>
          </cell>
        </row>
        <row r="4827">
          <cell r="A4827" t="str">
            <v>92787</v>
          </cell>
          <cell r="B4827" t="str">
            <v>Armação de laje de uma estrutura convencional de concreto armado em uma edifícação térrea ou sobrado utilizando aço ca-50 de 10.0 mm - montagem. af_12/2015_p</v>
          </cell>
          <cell r="C4827" t="str">
            <v>kg</v>
          </cell>
          <cell r="D4827">
            <v>6.49</v>
          </cell>
        </row>
        <row r="4828">
          <cell r="A4828" t="str">
            <v>92788</v>
          </cell>
          <cell r="B4828" t="str">
            <v>Armação de laje de uma estrutura convencional de concreto armado em uma edifícação térrea ou sobrado utilizando aço ca-50 de 12.5 mm - montagem. af_12/2015_p</v>
          </cell>
          <cell r="C4828" t="str">
            <v>kg</v>
          </cell>
          <cell r="D4828">
            <v>5.73</v>
          </cell>
        </row>
        <row r="4829">
          <cell r="A4829" t="str">
            <v>92789</v>
          </cell>
          <cell r="B4829" t="str">
            <v>Armação de laje de uma estrutura convencional de concreto armado em uma edifícação térrea ou sobrado utilizando aço ca-50 de 16.0 mm - montagem. af_12/2015_p</v>
          </cell>
          <cell r="C4829" t="str">
            <v>kg</v>
          </cell>
          <cell r="D4829">
            <v>5.41</v>
          </cell>
        </row>
        <row r="4830">
          <cell r="A4830" t="str">
            <v>92790</v>
          </cell>
          <cell r="B4830" t="str">
            <v>Armação de laje de uma estrutura convencional de concreto armado em uma edifícação térrea ou sobrado utilizando aço ca-50 de 20.0 mm - montagem. af_12/2015_p</v>
          </cell>
          <cell r="C4830" t="str">
            <v>kg</v>
          </cell>
          <cell r="D4830">
            <v>4.9800000000000004</v>
          </cell>
        </row>
        <row r="4831">
          <cell r="A4831" t="str">
            <v>92794</v>
          </cell>
          <cell r="B4831" t="str">
            <v>Corte e dobra de aço ca-50, diâmetro de 10.0 mm, utilizado em estruturas diversas, exceto lajes. af_12/2015</v>
          </cell>
          <cell r="C4831" t="str">
            <v>kg</v>
          </cell>
          <cell r="D4831">
            <v>6.55</v>
          </cell>
        </row>
        <row r="4832">
          <cell r="A4832" t="str">
            <v>92795</v>
          </cell>
          <cell r="B4832" t="str">
            <v>Corte e dobra de aço ca-50, diâmetro de 12.5 mm, utilizado em estruturas diversas, exceto lajes. af_12/2015</v>
          </cell>
          <cell r="C4832" t="str">
            <v>kg</v>
          </cell>
          <cell r="D4832">
            <v>5.68</v>
          </cell>
        </row>
        <row r="4833">
          <cell r="A4833" t="str">
            <v>92796</v>
          </cell>
          <cell r="B4833" t="str">
            <v>Corte e dobra de aço ca-50, diâmetro de 16.0 mm, utilizado em estruturas diversas, exceto lajes. af_12/2015</v>
          </cell>
          <cell r="C4833" t="str">
            <v>kg</v>
          </cell>
          <cell r="D4833">
            <v>4.8099999999999996</v>
          </cell>
        </row>
        <row r="4834">
          <cell r="A4834" t="str">
            <v>92797</v>
          </cell>
          <cell r="B4834" t="str">
            <v>Corte e dobra de aço ca-50, diâmetro de 20.0 mm, utilizado em estruturas diversas, exceto lajes. af_12/2015</v>
          </cell>
          <cell r="C4834" t="str">
            <v>kg</v>
          </cell>
          <cell r="D4834">
            <v>4.53</v>
          </cell>
        </row>
        <row r="4835">
          <cell r="A4835" t="str">
            <v>92798</v>
          </cell>
          <cell r="B4835" t="str">
            <v>Corte e dobra de aço ca-50, diâmetro de 25.0 mm, utilizado em estruturas diversas, exceto lajes. af_12/2015</v>
          </cell>
          <cell r="C4835" t="str">
            <v>kg</v>
          </cell>
          <cell r="D4835">
            <v>5.17</v>
          </cell>
        </row>
        <row r="4836">
          <cell r="A4836" t="str">
            <v>92799</v>
          </cell>
          <cell r="B4836" t="str">
            <v>Corte e dobra de aço ca-60, diâmetro de 4.2 mm, utilizado em laje. af_12/2015</v>
          </cell>
          <cell r="C4836" t="str">
            <v>kg</v>
          </cell>
          <cell r="D4836">
            <v>6.35</v>
          </cell>
        </row>
        <row r="4837">
          <cell r="A4837" t="str">
            <v>92800</v>
          </cell>
          <cell r="B4837" t="str">
            <v>Corte e dobra de aço ca-60, diâmetro de 5.0 mm, utilizado em laje. af_12/2015</v>
          </cell>
          <cell r="C4837" t="str">
            <v>kg</v>
          </cell>
          <cell r="D4837">
            <v>5.98</v>
          </cell>
        </row>
        <row r="4838">
          <cell r="A4838" t="str">
            <v>93213</v>
          </cell>
          <cell r="B4838" t="str">
            <v>Execução de sanitário e vestiário em canteiro de obra em alvenaria. af_02/2016</v>
          </cell>
          <cell r="C4838" t="str">
            <v>m²</v>
          </cell>
          <cell r="D4838">
            <v>621.86</v>
          </cell>
        </row>
        <row r="4839">
          <cell r="A4839" t="str">
            <v>93214</v>
          </cell>
          <cell r="B4839" t="str">
            <v>Execução de reservatório elevado de água (1000 litros) em canteiro de obra, apoiado em estrutura de madeira. af_02/2016</v>
          </cell>
          <cell r="C4839" t="str">
            <v>un</v>
          </cell>
          <cell r="D4839">
            <v>889.3</v>
          </cell>
        </row>
        <row r="4840">
          <cell r="A4840" t="str">
            <v>93243</v>
          </cell>
          <cell r="B4840" t="str">
            <v>Execução de reservatório elevado de água (3000 litros) em canteiro de obra, apoiado em estrutura de madeira. af_02/2016</v>
          </cell>
          <cell r="C4840" t="str">
            <v>un</v>
          </cell>
          <cell r="D4840">
            <v>1769.03</v>
          </cell>
        </row>
        <row r="4841">
          <cell r="A4841" t="str">
            <v>91278</v>
          </cell>
          <cell r="B4841" t="str">
            <v>Placa vibratória reversível com motor 4 tempos a gasolina, força centrífuga de 25 kn (2500 kgf), potência 5,5 cv - chi diurno. af_08/2015</v>
          </cell>
          <cell r="C4841" t="str">
            <v>chi</v>
          </cell>
          <cell r="D4841">
            <v>0.74</v>
          </cell>
        </row>
        <row r="4842">
          <cell r="A4842" t="str">
            <v>91285</v>
          </cell>
          <cell r="B4842" t="str">
            <v>Cortadora de piso com motor 4 tempos a gasolina, potência de 13 hp, com disco de corte diamantado segmentado para concreto, diâmetro de 350 mm, furo de 1" (14 x 1") - chi diurno. af_08/2015</v>
          </cell>
          <cell r="C4842" t="str">
            <v>chi</v>
          </cell>
          <cell r="D4842">
            <v>0.73</v>
          </cell>
        </row>
        <row r="4843">
          <cell r="A4843" t="str">
            <v>91354</v>
          </cell>
          <cell r="B4843" t="str">
            <v>Caminhão toco, peso bruto total 14.300 kg, carga útil máxima 9590 kg, distância entre eixos 4,76 m, potência 185 cv (não inclui carroceria) - depreciação. af_06/2014</v>
          </cell>
          <cell r="C4843" t="str">
            <v>h</v>
          </cell>
          <cell r="D4843">
            <v>9.49</v>
          </cell>
        </row>
        <row r="4844">
          <cell r="A4844" t="str">
            <v>91355</v>
          </cell>
          <cell r="B4844" t="str">
            <v>Caminhão toco, peso bruto total 14.300 kg, carga útil máxima 9590 kg, distância entre eixos 4,76 m, potência 185 cv (não inclui carroceria) - juros. af_06/2014</v>
          </cell>
          <cell r="C4844" t="str">
            <v>h</v>
          </cell>
          <cell r="D4844">
            <v>2.42</v>
          </cell>
        </row>
        <row r="4845">
          <cell r="A4845" t="str">
            <v>91356</v>
          </cell>
          <cell r="B4845" t="str">
            <v>Caminhão toco, peso bruto total 14.300 kg, carga útil máxima 9590 kg, distância entre eixos 4,76 m, potência 185 cv (não inclui carroceria) - impostos e seguros. af_06/2014</v>
          </cell>
          <cell r="C4845" t="str">
            <v>h</v>
          </cell>
          <cell r="D4845">
            <v>0.49</v>
          </cell>
        </row>
        <row r="4846">
          <cell r="A4846" t="str">
            <v>91359</v>
          </cell>
          <cell r="B4846" t="str">
            <v>Caminhão pipa 6.000 l, peso bruto total 13.000 kg, distância entre eixos 4,80 m, potência 189 cv inclusive tanque de aço para transporte de água, capacidade 6 m3 - depreciação. af_06/2014</v>
          </cell>
          <cell r="C4846" t="str">
            <v>h</v>
          </cell>
          <cell r="D4846">
            <v>10.130000000000001</v>
          </cell>
        </row>
        <row r="4847">
          <cell r="A4847" t="str">
            <v>91360</v>
          </cell>
          <cell r="B4847" t="str">
            <v>Caminhão pipa 6.000 l, peso bruto total 13.000 kg, distância entre eixos 4,80 m, potência 189 cv inclusive tanque de aço para transporte de água, capacidade 6 m3 - juros. af_06/2014</v>
          </cell>
          <cell r="C4847" t="str">
            <v>h</v>
          </cell>
          <cell r="D4847">
            <v>2.58</v>
          </cell>
        </row>
        <row r="4848">
          <cell r="A4848" t="str">
            <v>91361</v>
          </cell>
          <cell r="B4848" t="str">
            <v>Caminhão pipa 6.000 l, peso bruto total 13.000 kg, distância entre eixos 4,80 m, potência 189 cv inclusive tanque de aço para transporte de água, capacidade 6 m3 - impostos e seguros. af_06/2014</v>
          </cell>
          <cell r="C4848" t="str">
            <v>h</v>
          </cell>
          <cell r="D4848">
            <v>0.53</v>
          </cell>
        </row>
        <row r="4849">
          <cell r="A4849" t="str">
            <v>91367</v>
          </cell>
          <cell r="B4849" t="str">
            <v>Caminhão basculante 6 m3, peso bruto total 16.000 kg, carga útil máxima 13.071 kg, distância entre eixos 4,80 m, potência 230 cv inclusive caçamba metálica - depreciação. af_06/2014</v>
          </cell>
          <cell r="C4849" t="str">
            <v>h</v>
          </cell>
          <cell r="D4849">
            <v>13.33</v>
          </cell>
        </row>
        <row r="4850">
          <cell r="A4850" t="str">
            <v>91368</v>
          </cell>
          <cell r="B4850" t="str">
            <v>Caminhão basculante 6 m3, peso bruto total 16.000 kg, carga útil máxima 13.071 kg, distância entre eixos 4,80 m, potência 230 cv inclusive caçamba metálica - juros. af_06/2014</v>
          </cell>
          <cell r="C4850" t="str">
            <v>h</v>
          </cell>
          <cell r="D4850">
            <v>3.15</v>
          </cell>
        </row>
        <row r="4851">
          <cell r="A4851" t="str">
            <v>91369</v>
          </cell>
          <cell r="B4851" t="str">
            <v>Caminhão basculante 6 m3, peso bruto total 16.000 kg, carga útil máxima 13.071 kg, distância entre eixos 4,80 m, potência 230 cv inclusive caçamba metálica - impostos e seguros. af_06/2014</v>
          </cell>
          <cell r="C4851" t="str">
            <v>h</v>
          </cell>
          <cell r="D4851">
            <v>0.64</v>
          </cell>
        </row>
        <row r="4852">
          <cell r="A4852" t="str">
            <v>91375</v>
          </cell>
          <cell r="B4852" t="str">
            <v>Caminhão toco, peso bruto total 16.000 kg, carga útil máxima de 10.685 kg, distância entre eixos 4,80 m, potência 189 cv exclusive carroceria - depreciação. af_06/2014</v>
          </cell>
          <cell r="C4852" t="str">
            <v>h</v>
          </cell>
          <cell r="D4852">
            <v>8.01</v>
          </cell>
        </row>
        <row r="4853">
          <cell r="A4853" t="str">
            <v>91376</v>
          </cell>
          <cell r="B4853" t="str">
            <v>Caminhão toco, peso bruto total 16.000 kg, carga útil máxima de 10.685 kg, distância entre eixos 4,80 m, potência 189 cv exclusive carroceria - juros. af_06/2014</v>
          </cell>
          <cell r="C4853" t="str">
            <v>h</v>
          </cell>
          <cell r="D4853">
            <v>2.04</v>
          </cell>
        </row>
        <row r="4854">
          <cell r="A4854" t="str">
            <v>91377</v>
          </cell>
          <cell r="B4854" t="str">
            <v>Caminhão toco, peso bruto total 16.000 kg, carga útil máxima de 10.685 kg, distância entre eixos 4,80 m, potência 189 cv exclusive carroceria - impostos e seguros. af_06/2014</v>
          </cell>
          <cell r="C4854" t="str">
            <v>h</v>
          </cell>
          <cell r="D4854">
            <v>0.42</v>
          </cell>
        </row>
        <row r="4855">
          <cell r="A4855" t="str">
            <v>91396</v>
          </cell>
          <cell r="B4855" t="str">
            <v>Caminhão pipa 10.000 l trucado, peso bruto total 23.000 kg, carga útil máxima 15.935 kg, distância entre eixos 4,8 m, potência 230 cv, inclusive tanque de aço para transporte de água - depreciação. af_06/2014</v>
          </cell>
          <cell r="C4855" t="str">
            <v>h</v>
          </cell>
          <cell r="D4855">
            <v>13.05</v>
          </cell>
        </row>
        <row r="4856">
          <cell r="A4856" t="str">
            <v>91397</v>
          </cell>
          <cell r="B4856" t="str">
            <v>Caminhão pipa 10.000 l trucado, peso bruto total 23.000 kg, carga útil máxima 15.935 kg, distância entre eixos 4,8 m, potência 230 cv, inclusive tanque de aço para transporte de água - juros. af_06/2014</v>
          </cell>
          <cell r="C4856" t="str">
            <v>h</v>
          </cell>
          <cell r="D4856">
            <v>3.33</v>
          </cell>
        </row>
        <row r="4857">
          <cell r="A4857" t="str">
            <v>91398</v>
          </cell>
          <cell r="B4857" t="str">
            <v>Caminhão pipa 10.000 l trucado, peso bruto total 23.000 kg, carga útil máxima 15.935 kg, distância entre eixos 4,8 m, potência 230 cv, inclusive tanque de aço para transporte de água - impostos e seguros. af_06/2014</v>
          </cell>
          <cell r="C4857" t="str">
            <v>h</v>
          </cell>
          <cell r="D4857">
            <v>0.68</v>
          </cell>
        </row>
        <row r="4858">
          <cell r="A4858" t="str">
            <v>91402</v>
          </cell>
          <cell r="B4858" t="str">
            <v>Caminhão basculante 6 m3 toco, peso bruto total 16.000 kg, carga útil máxima 11.130 kg, distância entre eixos 5,36 m, potência 185 cv, inclusive caçamba metálica - impostos e seguros. af_06/2014</v>
          </cell>
          <cell r="C4858" t="str">
            <v>h</v>
          </cell>
          <cell r="D4858">
            <v>0.61</v>
          </cell>
        </row>
        <row r="4859">
          <cell r="A4859" t="str">
            <v>91466</v>
          </cell>
          <cell r="B4859" t="str">
            <v>Guindauto hidráulico, capacidade máxima de carga 6200 kg, momento máximo de carga 11,7 tm, alcance máximo horizontal 9,70 m, inclusive caminhão toco pbt 16.000 kg, potência de 189 cv - impostos e seguros. af_08/2015</v>
          </cell>
          <cell r="C4859" t="str">
            <v>h</v>
          </cell>
          <cell r="D4859">
            <v>0.59</v>
          </cell>
        </row>
        <row r="4860">
          <cell r="A4860" t="str">
            <v>91467</v>
          </cell>
          <cell r="B4860" t="str">
            <v>Guindauto hidráulico, capacidade máxima de carga 6200 kg, momento máximo de carga 11,7 tm, alcance máximo horizontal 9,70 m, inclusive caminhão toco pbt 16.000 kg, potência de 189 cv - materiais na operação. af_08/2015</v>
          </cell>
          <cell r="C4860" t="str">
            <v>h</v>
          </cell>
          <cell r="D4860">
            <v>68.209999999999994</v>
          </cell>
        </row>
        <row r="4861">
          <cell r="A4861" t="str">
            <v>91468</v>
          </cell>
          <cell r="B4861" t="str">
            <v>Espargidor de asfalto pressurizado, tanque 6 m3 com isolação térmica, aquecido com 2 maçaricos, com barra espargidora 3,60 m, montado sobre caminhão toco, pbt 14.300 kg, potência 185 cv - depreciação. af_08/2015</v>
          </cell>
          <cell r="C4861" t="str">
            <v>h</v>
          </cell>
          <cell r="D4861">
            <v>16.62</v>
          </cell>
        </row>
        <row r="4862">
          <cell r="A4862" t="str">
            <v>91469</v>
          </cell>
          <cell r="B4862" t="str">
            <v>Espargidor de asfalto pressurizado, tanque 6 m3 com isolação térmica, aquecido com 2 maçaricos, com barra espargidora 3,60 m, montado sobre caminhão toco, pbt 14.300 kg, potência 185 cv - juros. af_08/2015</v>
          </cell>
          <cell r="C4862" t="str">
            <v>h</v>
          </cell>
          <cell r="D4862">
            <v>4.25</v>
          </cell>
        </row>
        <row r="4863">
          <cell r="A4863" t="str">
            <v>91484</v>
          </cell>
          <cell r="B4863" t="str">
            <v>Espargidor de asfalto pressurizado, tanque 6 m3 com isolação térmica, aquecido com 2 maçaricos, com barra espargidora 3,60 m, montado sobre caminhão toco, pbt 14.300 kg, potência 185 cv - impostos e seguros. af_08/2015</v>
          </cell>
          <cell r="C4863" t="str">
            <v>h</v>
          </cell>
          <cell r="D4863">
            <v>0.87</v>
          </cell>
        </row>
        <row r="4864">
          <cell r="A4864" t="str">
            <v>91485</v>
          </cell>
          <cell r="B4864" t="str">
            <v>Espargidor de asfalto pressurizado, tanque 6 m3 com isolação térmica, aquecido com 2 maçaricos, com barra espargidora 3,60 m, montado sobre caminhão toco, pbt 14.300 kg, potência 185 cv - materiais na operação. af_08/2015</v>
          </cell>
          <cell r="C4864" t="str">
            <v>h</v>
          </cell>
          <cell r="D4864">
            <v>99.47</v>
          </cell>
        </row>
        <row r="4865">
          <cell r="A4865" t="str">
            <v>91486</v>
          </cell>
          <cell r="B4865" t="str">
            <v>Espargidor de asfalto pressurizado, tanque 6 m3 com isolação térmica, aquecido com 2 maçaricos, com barra espargidora 3,60 m, montado sobre caminhão toco, pbt 14.300 kg, potência 185 cv - chi diurno. af_08/2015</v>
          </cell>
          <cell r="C4865" t="str">
            <v>chi</v>
          </cell>
          <cell r="D4865">
            <v>38.950000000000003</v>
          </cell>
        </row>
        <row r="4866">
          <cell r="A4866" t="str">
            <v>91534</v>
          </cell>
          <cell r="B4866" t="str">
            <v>Compactador de solos de percussão (soquete) com motor a gasolina 4 tempos, potência 4 cv - chi diurno. af_08/2015</v>
          </cell>
          <cell r="C4866" t="str">
            <v>chi</v>
          </cell>
          <cell r="D4866">
            <v>1.18</v>
          </cell>
        </row>
        <row r="4867">
          <cell r="A4867" t="str">
            <v>91629</v>
          </cell>
          <cell r="B4867" t="str">
            <v>Guindauto hidráulico, capacidade máxima de carga 6500 kg, momento máximo de carga 5,8 tm, alcance máximo horizontal 7,60 m, inclusive caminhão toco pbt 9.700 kg, potência de 160 cv - depreciação. af_08/2015</v>
          </cell>
          <cell r="C4867" t="str">
            <v>h</v>
          </cell>
          <cell r="D4867">
            <v>10.36</v>
          </cell>
        </row>
        <row r="4868">
          <cell r="A4868" t="str">
            <v>91630</v>
          </cell>
          <cell r="B4868" t="str">
            <v>Guindauto hidráulico, capacidade máxima de carga 6500 kg, momento máximo de carga 5,8 tm, alcance máximo horizontal 7,60 m, inclusive caminhão toco pbt 9.700 kg, potência de 160 cv - juros. af_08/2015</v>
          </cell>
          <cell r="C4868" t="str">
            <v>h</v>
          </cell>
          <cell r="D4868">
            <v>2.64</v>
          </cell>
        </row>
        <row r="4869">
          <cell r="A4869" t="str">
            <v>91631</v>
          </cell>
          <cell r="B4869" t="str">
            <v>Guindauto hidráulico, capacidade máxima de carga 6500 kg, momento máximo de carga 5,8 tm, alcance máximo horizontal 7,60 m, inclusive caminhão toco pbt 9.700 kg, potência de 160 cv - impostos e seguros. af_08/2015</v>
          </cell>
          <cell r="C4869" t="str">
            <v>h</v>
          </cell>
          <cell r="D4869">
            <v>0.54</v>
          </cell>
        </row>
        <row r="4870">
          <cell r="A4870" t="str">
            <v>91632</v>
          </cell>
          <cell r="B4870" t="str">
            <v>Guindauto hidráulico, capacidade máxima de carga 6500 kg, momento máximo de carga 5,8 tm, alcance máximo horizontal 7,60 m, inclusive caminhão toco pbt 9.700 kg, potência de 160 cv - manutenção. af_08/2015</v>
          </cell>
          <cell r="C4870" t="str">
            <v>h</v>
          </cell>
          <cell r="D4870">
            <v>12.95</v>
          </cell>
        </row>
        <row r="4871">
          <cell r="A4871" t="str">
            <v>91383</v>
          </cell>
          <cell r="B4871" t="str">
            <v>Caminhão basculante 10 m³, trucado cabine simples, peso bruto total 23.000 kg, carga útil máxima 15.935 kg, distância entre eixos 4,80 m, potência 230 cv inclusive caçamba metálica - manutenção. af_06/2014</v>
          </cell>
          <cell r="C4871" t="str">
            <v>h</v>
          </cell>
          <cell r="D4871">
            <v>21.24</v>
          </cell>
        </row>
        <row r="4872">
          <cell r="A4872" t="str">
            <v>91384</v>
          </cell>
          <cell r="B4872" t="str">
            <v>Caminhão basculante 10 m³, trucado cabine simples, peso bruto total 23.000 kg, carga útil máxima 15.935 kg, distância entre eixos 4,80 m, potência 230 cv inclusive caçamba metálica - materiais na operação. af_06/2014</v>
          </cell>
          <cell r="C4872" t="str">
            <v>h</v>
          </cell>
          <cell r="D4872">
            <v>83.02</v>
          </cell>
        </row>
        <row r="4873">
          <cell r="A4873" t="str">
            <v>93382</v>
          </cell>
          <cell r="B4873" t="str">
            <v>Reaterro manual de valas com compactação mecanizada. af_04/2016</v>
          </cell>
          <cell r="C4873" t="str">
            <v>m³</v>
          </cell>
          <cell r="D4873">
            <v>19.61</v>
          </cell>
        </row>
        <row r="4874">
          <cell r="A4874" t="str">
            <v>92278</v>
          </cell>
          <cell r="B4874" t="str">
            <v>Tubo em cobre rígido, dn 42 classe e, sem isolamento, instalado em prumada - fornecimento e instalação. af_12/2015</v>
          </cell>
          <cell r="C4874" t="str">
            <v>m</v>
          </cell>
          <cell r="D4874">
            <v>67.77</v>
          </cell>
        </row>
        <row r="4875">
          <cell r="A4875" t="str">
            <v>92279</v>
          </cell>
          <cell r="B4875" t="str">
            <v>Tubo em cobre rígido, dn 54 classe e, sem isolamento, instalado em prumada - fornecimento e instalação. af_12/2015</v>
          </cell>
          <cell r="C4875" t="str">
            <v>m</v>
          </cell>
          <cell r="D4875">
            <v>97.87</v>
          </cell>
        </row>
        <row r="4876">
          <cell r="A4876" t="str">
            <v>92280</v>
          </cell>
          <cell r="B4876" t="str">
            <v>Tubo em cobre rígido, dn 66 classe e, sem isolamento, instalado em prumada - fornecimento e instalação. af_12/2015</v>
          </cell>
          <cell r="C4876" t="str">
            <v>m</v>
          </cell>
          <cell r="D4876">
            <v>137.34</v>
          </cell>
        </row>
        <row r="4877">
          <cell r="A4877" t="str">
            <v>92287</v>
          </cell>
          <cell r="B4877" t="str">
            <v>Cotovelo de cobre, 90 graus, sem anel de solda, dn 22 mm, instalado em prumada - fornecimento e instalação. af_12/2015_p</v>
          </cell>
          <cell r="C4877" t="str">
            <v>un</v>
          </cell>
          <cell r="D4877">
            <v>9.01</v>
          </cell>
        </row>
        <row r="4878">
          <cell r="A4878" t="str">
            <v>92288</v>
          </cell>
          <cell r="B4878" t="str">
            <v>Cotovelo de cobre, 90 graus, sem anel de solda, dn 28 mm, instalado em prumada - fornecimento e instalação. af_12/2015_p</v>
          </cell>
          <cell r="C4878" t="str">
            <v>un</v>
          </cell>
          <cell r="D4878">
            <v>13.79</v>
          </cell>
        </row>
        <row r="4879">
          <cell r="A4879" t="str">
            <v>92289</v>
          </cell>
          <cell r="B4879" t="str">
            <v>Cotovelo de cobre, 90 graus, sem anel de solda, dn 35 mm, instalado em prumada - fornecimento e instalação. af_12/2015_p</v>
          </cell>
          <cell r="C4879" t="str">
            <v>un</v>
          </cell>
          <cell r="D4879">
            <v>24.02</v>
          </cell>
        </row>
        <row r="4880">
          <cell r="A4880" t="str">
            <v>92290</v>
          </cell>
          <cell r="B4880" t="str">
            <v>Cotovelo de cobre, 90 graus, sem anel de solda, dn 42 mm, instalado em prumada - fornecimento e instalação. af_12/2015_p</v>
          </cell>
          <cell r="C4880" t="str">
            <v>un</v>
          </cell>
          <cell r="D4880">
            <v>35.659999999999997</v>
          </cell>
        </row>
        <row r="4881">
          <cell r="A4881" t="str">
            <v>92291</v>
          </cell>
          <cell r="B4881" t="str">
            <v>Cotovelo de cobre, 90 graus, sem anel de solda, dn 54 mm, instalado em prumada - fornecimento e instalação. af_12/2015_p</v>
          </cell>
          <cell r="C4881" t="str">
            <v>un</v>
          </cell>
          <cell r="D4881">
            <v>54.59</v>
          </cell>
        </row>
        <row r="4882">
          <cell r="A4882" t="str">
            <v>92292</v>
          </cell>
          <cell r="B4882" t="str">
            <v>Cotovelo de cobre, 90 graus, sem anel de solda, dn 66 mm, instalado em prumada - fornecimento e instalação. af_12/2015_p</v>
          </cell>
          <cell r="C4882" t="str">
            <v>un</v>
          </cell>
          <cell r="D4882">
            <v>172.62</v>
          </cell>
        </row>
        <row r="4883">
          <cell r="A4883" t="str">
            <v>92293</v>
          </cell>
          <cell r="B4883" t="str">
            <v>Luva de cobre, sem anel de solda, dn 22 mm, instalado em prumada - fornecimento e instalação. af_12/2015_p</v>
          </cell>
          <cell r="C4883" t="str">
            <v>un</v>
          </cell>
          <cell r="D4883">
            <v>5.03</v>
          </cell>
        </row>
        <row r="4884">
          <cell r="A4884" t="str">
            <v>92294</v>
          </cell>
          <cell r="B4884" t="str">
            <v>Luva de cobre, sem anel de solda, dn 28 mm, instalado em prumada - fornecimento e instalação. af_12/2015_p</v>
          </cell>
          <cell r="C4884" t="str">
            <v>un</v>
          </cell>
          <cell r="D4884">
            <v>8.24</v>
          </cell>
        </row>
        <row r="4885">
          <cell r="A4885" t="str">
            <v>92295</v>
          </cell>
          <cell r="B4885" t="str">
            <v>Luva de cobre, sem anel de solda, dn 35 mm, instalado em prumada - fornecimento e instalação. af_12/2015_p</v>
          </cell>
          <cell r="C4885" t="str">
            <v>un</v>
          </cell>
          <cell r="D4885">
            <v>15.35</v>
          </cell>
        </row>
        <row r="4886">
          <cell r="A4886" t="str">
            <v>92296</v>
          </cell>
          <cell r="B4886" t="str">
            <v>Luva de cobre, sem anel de solda, dn 42 mm, instalado em prumada - fornecimento e instalação. af_12/2015_p</v>
          </cell>
          <cell r="C4886" t="str">
            <v>un</v>
          </cell>
          <cell r="D4886">
            <v>19.68</v>
          </cell>
        </row>
        <row r="4887">
          <cell r="A4887" t="str">
            <v>92297</v>
          </cell>
          <cell r="B4887" t="str">
            <v>Luva de cobre, sem anel de solda, dn 54 mm, instalado em prumada - fornecimento e instalação. af_12/2015_p</v>
          </cell>
          <cell r="C4887" t="str">
            <v>un</v>
          </cell>
          <cell r="D4887">
            <v>30.51</v>
          </cell>
        </row>
        <row r="4888">
          <cell r="A4888" t="str">
            <v>92298</v>
          </cell>
          <cell r="B4888" t="str">
            <v>Luva de cobre, sem anel de solda, dn 66 mm, instalado em prumada - fornecimento e instalação. af_12/2015_p</v>
          </cell>
          <cell r="C4888" t="str">
            <v>un</v>
          </cell>
          <cell r="D4888">
            <v>88.12</v>
          </cell>
        </row>
        <row r="4889">
          <cell r="A4889" t="str">
            <v>92299</v>
          </cell>
          <cell r="B4889" t="str">
            <v>Te de cobre, sem anel de solda, dn 22 mm, instalado em prumada - fornecimento e instalação. af_12/2015_p</v>
          </cell>
          <cell r="C4889" t="str">
            <v>un</v>
          </cell>
          <cell r="D4889">
            <v>11.81</v>
          </cell>
        </row>
        <row r="4890">
          <cell r="A4890" t="str">
            <v>92300</v>
          </cell>
          <cell r="B4890" t="str">
            <v>Te de cobre, sem anel de solda, dn 28 mm, instalado em prumada - fornecimento e instalação. af_12/2015_p</v>
          </cell>
          <cell r="C4890" t="str">
            <v>un</v>
          </cell>
          <cell r="D4890">
            <v>17.45</v>
          </cell>
        </row>
        <row r="4891">
          <cell r="A4891" t="str">
            <v>92301</v>
          </cell>
          <cell r="B4891" t="str">
            <v>Te de cobre, sem anel de solda, dn 35 mm, instalado em prumada - fornecimento e instalação. af_12/2015_p</v>
          </cell>
          <cell r="C4891" t="str">
            <v>un</v>
          </cell>
          <cell r="D4891">
            <v>34.01</v>
          </cell>
        </row>
        <row r="4892">
          <cell r="A4892" t="str">
            <v>92302</v>
          </cell>
          <cell r="B4892" t="str">
            <v>Te de cobre, sem anel de solda, dn 42 mm, instalado em prumada - fornecimento e instalação. af_12/2015_p</v>
          </cell>
          <cell r="C4892" t="str">
            <v>un</v>
          </cell>
          <cell r="D4892">
            <v>43.84</v>
          </cell>
        </row>
        <row r="4893">
          <cell r="A4893" t="str">
            <v>92303</v>
          </cell>
          <cell r="B4893" t="str">
            <v>Te de cobre, sem anel de solda, dn 54 mm, instalado em prumada - fornecimento e instalação. af_12/2015_p</v>
          </cell>
          <cell r="C4893" t="str">
            <v>un</v>
          </cell>
          <cell r="D4893">
            <v>80.680000000000007</v>
          </cell>
        </row>
        <row r="4894">
          <cell r="A4894" t="str">
            <v>92304</v>
          </cell>
          <cell r="B4894" t="str">
            <v>Te de cobre, sem anel de solda, dn 66 mm, instalado em prumada - fornecimento e instalação. af_12/2015_p</v>
          </cell>
          <cell r="C4894" t="str">
            <v>un</v>
          </cell>
          <cell r="D4894">
            <v>212.37</v>
          </cell>
        </row>
        <row r="4895">
          <cell r="A4895" t="str">
            <v>92305</v>
          </cell>
          <cell r="B4895" t="str">
            <v>Tubo em cobre rígido, dn 15 classe e, sem isolamento, instalado em ramal de distribuição - fornecimento e instalação. af_12/2015</v>
          </cell>
          <cell r="C4895" t="str">
            <v>m</v>
          </cell>
          <cell r="D4895">
            <v>18.559999999999999</v>
          </cell>
        </row>
        <row r="4896">
          <cell r="A4896" t="str">
            <v>92306</v>
          </cell>
          <cell r="B4896" t="str">
            <v>Tubo em cobre rígido, dn 22 classe e, sem isolamento, instalado em ramal de distribuição - fornecimento e instalação. af_12/2015</v>
          </cell>
          <cell r="C4896" t="str">
            <v>m</v>
          </cell>
          <cell r="D4896">
            <v>30.12</v>
          </cell>
        </row>
        <row r="4897">
          <cell r="A4897" t="str">
            <v>92307</v>
          </cell>
          <cell r="B4897" t="str">
            <v>Tubo em cobre rígido, dn 28 classe e, sem isolamento, instalado em ramal de distribuição - fornecimento e instalação. af_12/2015</v>
          </cell>
          <cell r="C4897" t="str">
            <v>m</v>
          </cell>
          <cell r="D4897">
            <v>37.65</v>
          </cell>
        </row>
        <row r="4898">
          <cell r="A4898" t="str">
            <v>92311</v>
          </cell>
          <cell r="B4898" t="str">
            <v>Cotovelo de cobre, 90 graus, sem anel de solda, dn 15 mm, instalado em ramal de distribuição - fornecimento e instalação. af_12/2015_p</v>
          </cell>
          <cell r="C4898" t="str">
            <v>un</v>
          </cell>
          <cell r="D4898">
            <v>6.94</v>
          </cell>
        </row>
        <row r="4899">
          <cell r="A4899" t="str">
            <v>92312</v>
          </cell>
          <cell r="B4899" t="str">
            <v>Cotovelo de cobre, 90 graus, sem anel de solda, dn 22 mm, instalado em ramal de distribuição - fornecimento e instalação. af_12/2015_p</v>
          </cell>
          <cell r="C4899" t="str">
            <v>un</v>
          </cell>
          <cell r="D4899">
            <v>10.91</v>
          </cell>
        </row>
        <row r="4900">
          <cell r="A4900" t="str">
            <v>92313</v>
          </cell>
          <cell r="B4900" t="str">
            <v>Cotovelo de cobre, 90 graus, sem anel de solda, dn 28 mm, instalado em ramal de distribuição - fornecimento e instalação. af_12/2015_p</v>
          </cell>
          <cell r="C4900" t="str">
            <v>un</v>
          </cell>
          <cell r="D4900">
            <v>15.67</v>
          </cell>
        </row>
        <row r="4901">
          <cell r="A4901" t="str">
            <v>92314</v>
          </cell>
          <cell r="B4901" t="str">
            <v>Luva de cobre, sem anel de solda, dn 15 mm, instalado em ramal de distribuição - fornecimento e instalação. af_12/2015_p</v>
          </cell>
          <cell r="C4901" t="str">
            <v>un</v>
          </cell>
          <cell r="D4901">
            <v>4.42</v>
          </cell>
        </row>
        <row r="4902">
          <cell r="A4902" t="str">
            <v>92315</v>
          </cell>
          <cell r="B4902" t="str">
            <v>Luva de cobre, sem anel de solda, dn 22 mm, instalado em ramal de distribuição - fornecimento e instalação. af_12/2015_p</v>
          </cell>
          <cell r="C4902" t="str">
            <v>un</v>
          </cell>
          <cell r="D4902">
            <v>6.32</v>
          </cell>
        </row>
        <row r="4903">
          <cell r="A4903" t="str">
            <v>92316</v>
          </cell>
          <cell r="B4903" t="str">
            <v>Luva de cobre, sem anel de solda, dn 28 mm, instalado em ramal de distribuição - fornecimento e instalação. af_12/2015_p</v>
          </cell>
          <cell r="C4903" t="str">
            <v>un</v>
          </cell>
          <cell r="D4903">
            <v>9.5299999999999994</v>
          </cell>
        </row>
        <row r="4904">
          <cell r="A4904" t="str">
            <v>92317</v>
          </cell>
          <cell r="B4904" t="str">
            <v>Te de cobre, sem anel de solda, dn 15 mm, instalado em ramal de distribuição - fornecimento e instalação. af_12/2015_p</v>
          </cell>
          <cell r="C4904" t="str">
            <v>un</v>
          </cell>
          <cell r="D4904">
            <v>9.3699999999999992</v>
          </cell>
        </row>
        <row r="4905">
          <cell r="A4905" t="str">
            <v>92318</v>
          </cell>
          <cell r="B4905" t="str">
            <v>Te de cobre, sem anel de solda, dn 22 mm, instalado em ramal de distribuição - fornecimento e instalação. af_12/2015_p</v>
          </cell>
          <cell r="C4905" t="str">
            <v>un</v>
          </cell>
          <cell r="D4905">
            <v>14.33</v>
          </cell>
        </row>
        <row r="4906">
          <cell r="A4906" t="str">
            <v>92319</v>
          </cell>
          <cell r="B4906" t="str">
            <v>Te de cobre, sem anel de solda, dn 28 mm, instalado em ramal de distribuição - fornecimento e instalação. af_12/2015_p</v>
          </cell>
          <cell r="C4906" t="str">
            <v>un</v>
          </cell>
          <cell r="D4906">
            <v>19.989999999999998</v>
          </cell>
        </row>
        <row r="4907">
          <cell r="A4907" t="str">
            <v>92320</v>
          </cell>
          <cell r="B4907" t="str">
            <v>Tubo em cobre rígido, dn 15 classe e, sem isolamento, instalado em ramal e sub-ramal - fornecimento e instalação. af_12/2015</v>
          </cell>
          <cell r="C4907" t="str">
            <v>m</v>
          </cell>
          <cell r="D4907">
            <v>23.98</v>
          </cell>
        </row>
        <row r="4908">
          <cell r="A4908" t="str">
            <v>92321</v>
          </cell>
          <cell r="B4908" t="str">
            <v>Tubo em cobre rígido, dn 22 classe e, sem isolamento, instalado em ramal e sub-ramal - fornecimento e instalação. af_12/2015</v>
          </cell>
          <cell r="C4908" t="str">
            <v>m</v>
          </cell>
          <cell r="D4908">
            <v>39.44</v>
          </cell>
        </row>
        <row r="4909">
          <cell r="A4909" t="str">
            <v>92322</v>
          </cell>
          <cell r="B4909" t="str">
            <v>Tubo em cobre rígido, dn 28 classe e, sem isolamento, instalado em ramal e sub-ramal - fornecimento e instalação. af_12/2015</v>
          </cell>
          <cell r="C4909" t="str">
            <v>m</v>
          </cell>
          <cell r="D4909">
            <v>50.36</v>
          </cell>
        </row>
        <row r="4910">
          <cell r="A4910" t="str">
            <v>92326</v>
          </cell>
          <cell r="B4910" t="str">
            <v>Cotovelo de cobre, 90 graus, sem anel de solda, dn 15 mm, instalado em ramal e sub-ramal - fornecimento e instalação. af_12/2015_p</v>
          </cell>
          <cell r="C4910" t="str">
            <v>un</v>
          </cell>
          <cell r="D4910">
            <v>7.08</v>
          </cell>
        </row>
        <row r="4911">
          <cell r="A4911" t="str">
            <v>92327</v>
          </cell>
          <cell r="B4911" t="str">
            <v>Cotovelo de cobre, 90 graus, sem anel de solda, dn 22 mm, instalado em ramal e sub-ramal - fornecimento e instalação. af_12/2015_p</v>
          </cell>
          <cell r="C4911" t="str">
            <v>un</v>
          </cell>
          <cell r="D4911">
            <v>12.66</v>
          </cell>
        </row>
        <row r="4912">
          <cell r="A4912" t="str">
            <v>92328</v>
          </cell>
          <cell r="B4912" t="str">
            <v>Cotovelo de cobre, 90 graus, sem anel de solda, dn 28 mm, instalado em ramal e sub-ramal - fornecimento e instalação. af_12/2015_p</v>
          </cell>
          <cell r="C4912" t="str">
            <v>un</v>
          </cell>
          <cell r="D4912">
            <v>18.77</v>
          </cell>
        </row>
        <row r="4913">
          <cell r="A4913" t="str">
            <v>92329</v>
          </cell>
          <cell r="B4913" t="str">
            <v>Luva de cobre, sem anel de solda, dn 15 mm, instalado em ramal e sub-ramal - fornecimento e instalação. af_12/2015_p</v>
          </cell>
          <cell r="C4913" t="str">
            <v>un</v>
          </cell>
          <cell r="D4913">
            <v>4.54</v>
          </cell>
        </row>
        <row r="4914">
          <cell r="A4914" t="str">
            <v>92330</v>
          </cell>
          <cell r="B4914" t="str">
            <v>Luva de cobre, sem anel de solda, dn 22 mm, instalado em ramal e sub-ramal - fornecimento e instalação. af_12/2015_p</v>
          </cell>
          <cell r="C4914" t="str">
            <v>un</v>
          </cell>
          <cell r="D4914">
            <v>7.46</v>
          </cell>
        </row>
        <row r="4915">
          <cell r="A4915" t="str">
            <v>92331</v>
          </cell>
          <cell r="B4915" t="str">
            <v>Luva de cobre, sem anel de solda, dn 28 mm, instalado em ramal e sub-ramal - fornecimento e instalação. af_12/2015_p</v>
          </cell>
          <cell r="C4915" t="str">
            <v>un</v>
          </cell>
          <cell r="D4915">
            <v>11.59</v>
          </cell>
        </row>
        <row r="4916">
          <cell r="A4916" t="str">
            <v>92332</v>
          </cell>
          <cell r="B4916" t="str">
            <v>Te de cobre, sem anel de solda, dn 15 mm, instalado em ramal e sub-ramal - fornecimento e instalação. af_12/2015_p</v>
          </cell>
          <cell r="C4916" t="str">
            <v>un</v>
          </cell>
          <cell r="D4916">
            <v>9.5500000000000007</v>
          </cell>
        </row>
        <row r="4917">
          <cell r="A4917" t="str">
            <v>92333</v>
          </cell>
          <cell r="B4917" t="str">
            <v>Te de cobre, sem anel de solda, dn 22 mm, instalado em ramal e sub-ramal - fornecimento e instalação. af_12/2015_p</v>
          </cell>
          <cell r="C4917" t="str">
            <v>un</v>
          </cell>
          <cell r="D4917">
            <v>16.63</v>
          </cell>
        </row>
        <row r="4918">
          <cell r="A4918" t="str">
            <v>92334</v>
          </cell>
          <cell r="B4918" t="str">
            <v>Te de cobre, sem anel de solda, dn 28 mm, instalado em ramal e sub-ramal - fornecimento e instalação. af_12/2015_p</v>
          </cell>
          <cell r="C4918" t="str">
            <v>un</v>
          </cell>
          <cell r="D4918">
            <v>24.09</v>
          </cell>
        </row>
        <row r="4919">
          <cell r="A4919" t="str">
            <v>92335</v>
          </cell>
          <cell r="B4919" t="str">
            <v>Tubo de aço galvanizado com costura, classe média, conexão ranhurada, dn 50 (2"), instalado em prumadas - fornecimento e instalação. af_12/2015</v>
          </cell>
          <cell r="C4919" t="str">
            <v>m</v>
          </cell>
          <cell r="D4919">
            <v>43.36</v>
          </cell>
        </row>
        <row r="4920">
          <cell r="A4920" t="str">
            <v>92336</v>
          </cell>
          <cell r="B4920" t="str">
            <v>Tubo de aço galvanizado com costura, classe média, conexão ranhurada, dn 65 (2 1/2"), instalado em prumadas - fornecimento e instalação. af_12/2015</v>
          </cell>
          <cell r="C4920" t="str">
            <v>m</v>
          </cell>
          <cell r="D4920">
            <v>56.23</v>
          </cell>
        </row>
        <row r="4921">
          <cell r="A4921" t="str">
            <v>92337</v>
          </cell>
          <cell r="B4921" t="str">
            <v>Tubo de aço galvanizado com costura, classe média, conexão ranhurada, dn 80 (3"), instalado em prumadas - fornecimento e instalação. af_12/2015</v>
          </cell>
          <cell r="C4921" t="str">
            <v>m</v>
          </cell>
          <cell r="D4921">
            <v>63.71</v>
          </cell>
        </row>
        <row r="4922">
          <cell r="A4922" t="str">
            <v>92338</v>
          </cell>
          <cell r="B4922" t="str">
            <v>Tubo de aço preto sem costura, conexão soldada, dn 50 (2"), instalado em prumadas - fornecimento e instalação. af_12/2015</v>
          </cell>
          <cell r="C4922" t="str">
            <v>m</v>
          </cell>
          <cell r="D4922">
            <v>62.34</v>
          </cell>
        </row>
        <row r="4923">
          <cell r="A4923" t="str">
            <v>92339</v>
          </cell>
          <cell r="B4923" t="str">
            <v>Tubo de aço preto sem costura, conexão soldada, dn 65 (2 1/2"), instalado em prumadas - fornecimento e instalação. af_12/2015</v>
          </cell>
          <cell r="C4923" t="str">
            <v>m</v>
          </cell>
          <cell r="D4923">
            <v>75.959999999999994</v>
          </cell>
        </row>
        <row r="4924">
          <cell r="A4924" t="str">
            <v>92340</v>
          </cell>
          <cell r="B4924" t="str">
            <v>Tubo de aço preto sem costura, conexão soldada, dn 80 (3"), instalado em prumadas - fornecimento e instalação. af_12/2015</v>
          </cell>
          <cell r="C4924" t="str">
            <v>m</v>
          </cell>
          <cell r="D4924">
            <v>90.11</v>
          </cell>
        </row>
        <row r="4925">
          <cell r="A4925" t="str">
            <v>92341</v>
          </cell>
          <cell r="B4925" t="str">
            <v>Tubo de aço galvanizado com costura, classe média, dn 50 (2"), conexão rosqueada, instalado em prumadas - fornecimento e instalação. af_12/2015</v>
          </cell>
          <cell r="C4925" t="str">
            <v>m</v>
          </cell>
          <cell r="D4925">
            <v>48.79</v>
          </cell>
        </row>
        <row r="4926">
          <cell r="A4926" t="str">
            <v>92342</v>
          </cell>
          <cell r="B4926" t="str">
            <v>Tubo de aço galvanizado com costura, classe média, dn 65 (2 1/2"), conexão rosqueada, instalado em prumadas - fornecimento e instalação. af_12/2015</v>
          </cell>
          <cell r="C4926" t="str">
            <v>m</v>
          </cell>
          <cell r="D4926">
            <v>61.68</v>
          </cell>
        </row>
        <row r="4927">
          <cell r="A4927" t="str">
            <v>92343</v>
          </cell>
          <cell r="B4927" t="str">
            <v>Tubo de aço galvanizado com costura, classe média, dn 80 (3"), conexão rosqueada, instalado em prumadas - fornecimento e instalação. af_12/2015</v>
          </cell>
          <cell r="C4927" t="str">
            <v>m</v>
          </cell>
          <cell r="D4927">
            <v>69.209999999999994</v>
          </cell>
        </row>
        <row r="4928">
          <cell r="A4928" t="str">
            <v>92344</v>
          </cell>
          <cell r="B4928" t="str">
            <v>Niple, em ferro galvanizado, dn 50 (2"), conexão rosqueada, instalado em prumadas - fornecimento e instalação. af_12/2015</v>
          </cell>
          <cell r="C4928" t="str">
            <v>un</v>
          </cell>
          <cell r="D4928">
            <v>39.04</v>
          </cell>
        </row>
        <row r="4929">
          <cell r="A4929" t="str">
            <v>92345</v>
          </cell>
          <cell r="B4929" t="str">
            <v>Luva, em ferro galvanizado, dn 50 (2"), conexão rosqueada, instalado em prumadas - fornecimento e instalação. af_12/2015</v>
          </cell>
          <cell r="C4929" t="str">
            <v>un</v>
          </cell>
          <cell r="D4929">
            <v>37.880000000000003</v>
          </cell>
        </row>
        <row r="4930">
          <cell r="A4930" t="str">
            <v>92346</v>
          </cell>
          <cell r="B4930" t="str">
            <v>Niple, em ferro galvanizado, dn 65 (2 1/2"), conexão rosqueada, instalado em prumadas - fornecimento e instalação. af_12/2015</v>
          </cell>
          <cell r="C4930" t="str">
            <v>un</v>
          </cell>
          <cell r="D4930">
            <v>50.1</v>
          </cell>
        </row>
        <row r="4931">
          <cell r="A4931" t="str">
            <v>92347</v>
          </cell>
          <cell r="B4931" t="str">
            <v>Luva, em ferro galvanizado, dn 65 (2 1/2"), conexão rosqueada, instalado em prumadas - fornecimento e instalação. af_12/2015</v>
          </cell>
          <cell r="C4931" t="str">
            <v>un</v>
          </cell>
          <cell r="D4931">
            <v>58.71</v>
          </cell>
        </row>
        <row r="4932">
          <cell r="A4932" t="str">
            <v>92348</v>
          </cell>
          <cell r="B4932" t="str">
            <v>Niple, em ferro galvanizado, dn 80 (3"), conexão rosqueada, instalado em prumadas - fornecimento e instalação. af_12/2015</v>
          </cell>
          <cell r="C4932" t="str">
            <v>un</v>
          </cell>
          <cell r="D4932">
            <v>64.97</v>
          </cell>
        </row>
        <row r="4933">
          <cell r="A4933" t="str">
            <v>92349</v>
          </cell>
          <cell r="B4933" t="str">
            <v>Luva, em ferro galvanizado, dn 80 (3"), conexão rosqueada, instalado em prumadas - fornecimento e instalação. af_12/2015</v>
          </cell>
          <cell r="C4933" t="str">
            <v>un</v>
          </cell>
          <cell r="D4933">
            <v>79.400000000000006</v>
          </cell>
        </row>
        <row r="4934">
          <cell r="A4934" t="str">
            <v>92350</v>
          </cell>
          <cell r="B4934" t="str">
            <v>Joelho 45 graus, em ferro galvanizado, dn 50 (2"), conexão rosqueada, instalado em prumadas - fornecimento e instalação. af_12/2015</v>
          </cell>
          <cell r="C4934" t="str">
            <v>un</v>
          </cell>
          <cell r="D4934">
            <v>52.56</v>
          </cell>
        </row>
        <row r="4935">
          <cell r="A4935" t="str">
            <v>92351</v>
          </cell>
          <cell r="B4935" t="str">
            <v>Joelho 90 graus, em ferro galvanizado, dn 50 (2"), conexão rosqueada, instalado em prumadas - fornecimento e instalação. af_12/2015</v>
          </cell>
          <cell r="C4935" t="str">
            <v>un</v>
          </cell>
          <cell r="D4935">
            <v>54.97</v>
          </cell>
        </row>
        <row r="4936">
          <cell r="A4936" t="str">
            <v>92352</v>
          </cell>
          <cell r="B4936" t="str">
            <v>Joelho 45 graus, em ferro galvanizado, dn 65 (2 1/2"), conexão rosqueada, instalado em prumadas - fornecimento e instalação. af_12/2015</v>
          </cell>
          <cell r="C4936" t="str">
            <v>un</v>
          </cell>
          <cell r="D4936">
            <v>79.05</v>
          </cell>
        </row>
        <row r="4937">
          <cell r="A4937" t="str">
            <v>92353</v>
          </cell>
          <cell r="B4937" t="str">
            <v>Joelho 90 graus, em ferro galvanizado, dn 65 (2 1/2"), conexão rosqueada, instalado em prumadas - fornecimento e instalação. af_12/2015</v>
          </cell>
          <cell r="C4937" t="str">
            <v>un</v>
          </cell>
          <cell r="D4937">
            <v>84.97</v>
          </cell>
        </row>
        <row r="4938">
          <cell r="A4938" t="str">
            <v>92354</v>
          </cell>
          <cell r="B4938" t="str">
            <v>Joelho 45 graus, em ferro galvanizado, dn 80 (3"), conexão rosqueada, instalado em prumadas - fornecimento e instalação. af_12/2015</v>
          </cell>
          <cell r="C4938" t="str">
            <v>un</v>
          </cell>
          <cell r="D4938">
            <v>96.74</v>
          </cell>
        </row>
        <row r="4939">
          <cell r="A4939" t="str">
            <v>92355</v>
          </cell>
          <cell r="B4939" t="str">
            <v>Joelho 90 graus, em ferro galvanizado, dn 80 (3"), conexão rosqueada, instalado em prumadas - fornecimento e instalação. af_12/2015</v>
          </cell>
          <cell r="C4939" t="str">
            <v>un</v>
          </cell>
          <cell r="D4939">
            <v>107.79</v>
          </cell>
        </row>
        <row r="4940">
          <cell r="A4940" t="str">
            <v>92356</v>
          </cell>
          <cell r="B4940" t="str">
            <v>Tê, em ferro galvanizado, dn 50 (2"), conexão rosqueada, instalado em prumadas - fornecimento e instalação. af_12/2015</v>
          </cell>
          <cell r="C4940" t="str">
            <v>un</v>
          </cell>
          <cell r="D4940">
            <v>73.040000000000006</v>
          </cell>
        </row>
        <row r="4941">
          <cell r="A4941" t="str">
            <v>92357</v>
          </cell>
          <cell r="B4941" t="str">
            <v>Tê, em ferro galvanizado, dn 65 (2 1/2"), conexão rosqueada, instalado em prumadas - fornecimento e instalação. af_12/2015</v>
          </cell>
          <cell r="C4941" t="str">
            <v>un</v>
          </cell>
          <cell r="D4941">
            <v>106.22</v>
          </cell>
        </row>
        <row r="4942">
          <cell r="A4942" t="str">
            <v>92358</v>
          </cell>
          <cell r="B4942" t="str">
            <v>Tê, em ferro galvanizado, dn 80 (3"), conexão rosqueada, instalado em prumadas - fornecimento e instalação. af_12/2015</v>
          </cell>
          <cell r="C4942" t="str">
            <v>un</v>
          </cell>
          <cell r="D4942">
            <v>129.99</v>
          </cell>
        </row>
        <row r="4943">
          <cell r="A4943" t="str">
            <v>92361</v>
          </cell>
          <cell r="B4943" t="str">
            <v>Tubo de aço preto sem costura, conexão soldada, dn 50 (2"), instalado em rede de alimentação para hidrante - fornecimento e instalação. af_12/2015</v>
          </cell>
          <cell r="C4943" t="str">
            <v>m</v>
          </cell>
          <cell r="D4943">
            <v>51.32</v>
          </cell>
        </row>
        <row r="4944">
          <cell r="A4944" t="str">
            <v>92362</v>
          </cell>
          <cell r="B4944" t="str">
            <v>Tubo de aço preto sem costura, conexão soldada, dn 65 (2 1/2"), instalado em rede de alimentação para hidrante - fornecimento e instalação. af_12/2015</v>
          </cell>
          <cell r="C4944" t="str">
            <v>m</v>
          </cell>
          <cell r="D4944">
            <v>64.5</v>
          </cell>
        </row>
        <row r="4945">
          <cell r="A4945" t="str">
            <v>92363</v>
          </cell>
          <cell r="B4945" t="str">
            <v>Tubo de aço preto sem costura, conexão soldada, dn 80 (3"), instalado em rede de alimentação para hidrante - fornecimento e instalação. af_12/2015</v>
          </cell>
          <cell r="C4945" t="str">
            <v>m</v>
          </cell>
          <cell r="D4945">
            <v>78.25</v>
          </cell>
        </row>
        <row r="4946">
          <cell r="A4946" t="str">
            <v>92364</v>
          </cell>
          <cell r="B4946" t="str">
            <v>Tubo de aço galvanizado com costura, classe média, dn 32 (1 1/4"), conexão rosqueada, instalado em rede de alimentação para hidrante - fornecimento e instalação. af_12/2015</v>
          </cell>
          <cell r="C4946" t="str">
            <v>m</v>
          </cell>
          <cell r="D4946">
            <v>28.27</v>
          </cell>
        </row>
        <row r="4947">
          <cell r="A4947" t="str">
            <v>92365</v>
          </cell>
          <cell r="B4947" t="str">
            <v>Tubo de aço galvanizado com costura, classe média, dn 40 (1 1/2"), conexão rosqueada, instalado em rede de alimentação para hidrante - fornecimento e instalação. af_12/2015</v>
          </cell>
          <cell r="C4947" t="str">
            <v>m</v>
          </cell>
          <cell r="D4947">
            <v>31.15</v>
          </cell>
        </row>
        <row r="4948">
          <cell r="A4948" t="str">
            <v>92366</v>
          </cell>
          <cell r="B4948" t="str">
            <v>Tubo de aço galvanizado com costura, classe média, dn 50 (2"), conexão rosqueada, instalado em rede de alimentação para hidrante - fornecimento e instalação. af_12/2015</v>
          </cell>
          <cell r="C4948" t="str">
            <v>m</v>
          </cell>
          <cell r="D4948">
            <v>42.09</v>
          </cell>
        </row>
        <row r="4949">
          <cell r="A4949" t="str">
            <v>92367</v>
          </cell>
          <cell r="B4949" t="str">
            <v>Tubo de aço galvanizado com costura, classe média, dn 65 (2 1/2"), conexão rosqueada, instalado em rede de alimentação para hidrante - fornecimento e instalação. af_12/2015</v>
          </cell>
          <cell r="C4949" t="str">
            <v>m</v>
          </cell>
          <cell r="D4949">
            <v>54.68</v>
          </cell>
        </row>
        <row r="4950">
          <cell r="A4950" t="str">
            <v>92368</v>
          </cell>
          <cell r="B4950" t="str">
            <v>Tubo de aço galvanizado com costura, classe média, dn 80 (3"), conexão rosqueada, instalado em rede de alimentação para hidrante - fornecimento e instalação. af_12/2015</v>
          </cell>
          <cell r="C4950" t="str">
            <v>m</v>
          </cell>
          <cell r="D4950">
            <v>61.93</v>
          </cell>
        </row>
        <row r="4951">
          <cell r="A4951" t="str">
            <v>92369</v>
          </cell>
          <cell r="B4951" t="str">
            <v>Niple, em ferro galvanizado, dn 25 (1"), conexão rosqueada, instalado em rede de alimentação para hidrante - fornecimento e instalação. af_12/2015</v>
          </cell>
          <cell r="C4951" t="str">
            <v>un</v>
          </cell>
          <cell r="D4951">
            <v>19.149999999999999</v>
          </cell>
        </row>
        <row r="4952">
          <cell r="A4952" t="str">
            <v>92370</v>
          </cell>
          <cell r="B4952" t="str">
            <v>Luva, em ferro galvanizado, dn 25 (1"), conexão rosqueada, instalado em rede de alimentação para hidrante - fornecimento e instalação. af_12/2015</v>
          </cell>
          <cell r="C4952" t="str">
            <v>un</v>
          </cell>
          <cell r="D4952">
            <v>20.02</v>
          </cell>
        </row>
        <row r="4953">
          <cell r="A4953" t="str">
            <v>92371</v>
          </cell>
          <cell r="B4953" t="str">
            <v>Niple, em ferro galvanizado, dn 32 (1 1/4"), conexão rosqueada, instalado em rede de alimentação para hidrante - fornecimento e instalação. af_12/2015</v>
          </cell>
          <cell r="C4953" t="str">
            <v>un</v>
          </cell>
          <cell r="D4953">
            <v>22.85</v>
          </cell>
        </row>
        <row r="4954">
          <cell r="A4954" t="str">
            <v>92372</v>
          </cell>
          <cell r="B4954" t="str">
            <v>Luva, em ferro galvanizado, dn 32 (1 1/4"), conexão rosqueada, instalado em rede de alimentação para hidrante - fornecimento e instalação. af_12/2015</v>
          </cell>
          <cell r="C4954" t="str">
            <v>un</v>
          </cell>
          <cell r="D4954">
            <v>24.23</v>
          </cell>
        </row>
        <row r="4955">
          <cell r="A4955" t="str">
            <v>92373</v>
          </cell>
          <cell r="B4955" t="str">
            <v>Niple, em ferro galvanizado, dn 40 (1 1/2"), conexão rosqueada, instalado em rede de alimentação para hidrante - fornecimento e instalação. af_12/2015</v>
          </cell>
          <cell r="C4955" t="str">
            <v>un</v>
          </cell>
          <cell r="D4955">
            <v>25.34</v>
          </cell>
        </row>
        <row r="4956">
          <cell r="A4956" t="str">
            <v>92374</v>
          </cell>
          <cell r="B4956" t="str">
            <v>Luva, em ferro galvanizado, dn 40 (1 1/2"), conexão rosqueada, instalado em rede de alimentação para hidrante - fornecimento e instalação. af_12/2015</v>
          </cell>
          <cell r="C4956" t="str">
            <v>un</v>
          </cell>
          <cell r="D4956">
            <v>29.13</v>
          </cell>
        </row>
        <row r="4957">
          <cell r="A4957" t="str">
            <v>92375</v>
          </cell>
          <cell r="B4957" t="str">
            <v>Niple, em ferro galvanizado, dn 50 (2"), conexão rosqueada, instalado em rede de alimentação para hidrante - fornecimento e instalação. af_12/2015</v>
          </cell>
          <cell r="C4957" t="str">
            <v>un</v>
          </cell>
          <cell r="D4957">
            <v>39.01</v>
          </cell>
        </row>
        <row r="4958">
          <cell r="A4958" t="str">
            <v>92376</v>
          </cell>
          <cell r="B4958" t="str">
            <v>Luva, em ferro galvanizado, dn 50 (2"), conexão rosqueada, instalado em rede de alimentação para hidrante - fornecimento e instalação. af_12/2015</v>
          </cell>
          <cell r="C4958" t="str">
            <v>un</v>
          </cell>
          <cell r="D4958">
            <v>37.86</v>
          </cell>
        </row>
        <row r="4959">
          <cell r="A4959" t="str">
            <v>92377</v>
          </cell>
          <cell r="B4959" t="str">
            <v>Niple, em ferro galvanizado, dn 65 (2 1/2"), conexão rosqueada, instalado em rede de alimentação para hidrante - fornecimento e instalação. af_12/2015</v>
          </cell>
          <cell r="C4959" t="str">
            <v>un</v>
          </cell>
          <cell r="D4959">
            <v>50.97</v>
          </cell>
        </row>
        <row r="4960">
          <cell r="A4960" t="str">
            <v>92378</v>
          </cell>
          <cell r="B4960" t="str">
            <v>Luva, em ferro galvanizado, dn 65 (2 1/2"), conexão rosqueada, instalado em rede de alimentação para hidrante - fornecimento e instalação. af_12/2015</v>
          </cell>
          <cell r="C4960" t="str">
            <v>un</v>
          </cell>
          <cell r="D4960">
            <v>59.57</v>
          </cell>
        </row>
        <row r="4961">
          <cell r="A4961" t="str">
            <v>92379</v>
          </cell>
          <cell r="B4961" t="str">
            <v>Niple, em ferro galvanizado, dn 80 (3"), conexão rosqueada, instalado em rede de alimentação para hidrante - fornecimento e instalação. af_12/2015</v>
          </cell>
          <cell r="C4961" t="str">
            <v>un</v>
          </cell>
          <cell r="D4961">
            <v>66.75</v>
          </cell>
        </row>
        <row r="4962">
          <cell r="A4962" t="str">
            <v>92380</v>
          </cell>
          <cell r="B4962" t="str">
            <v>Luva, em ferro galvanizado, dn 80 (3"), conexão rosqueada, instalado em rede de alimentação para hidrante - fornecimento e instalação. af_12/2015</v>
          </cell>
          <cell r="C4962" t="str">
            <v>un</v>
          </cell>
          <cell r="D4962">
            <v>81.180000000000007</v>
          </cell>
        </row>
        <row r="4963">
          <cell r="A4963" t="str">
            <v>92381</v>
          </cell>
          <cell r="B4963" t="str">
            <v>Joelho 45 graus, em ferro galvanizado, dn 25 (1"), conexão rosqueada, instalado em rede de alimentação para hidrante - fornecimento e instalação. af_12/2015</v>
          </cell>
          <cell r="C4963" t="str">
            <v>un</v>
          </cell>
          <cell r="D4963">
            <v>30.11</v>
          </cell>
        </row>
        <row r="4964">
          <cell r="A4964" t="str">
            <v>92382</v>
          </cell>
          <cell r="B4964" t="str">
            <v>Joelho 90 graus, em ferro galvanizado, dn 25 (1"), conexão rosqueada, instalado em rede de alimentação para hidrante - fornecimento e instalação. af_12/2015</v>
          </cell>
          <cell r="C4964" t="str">
            <v>un</v>
          </cell>
          <cell r="D4964">
            <v>27.84</v>
          </cell>
        </row>
        <row r="4965">
          <cell r="A4965" t="str">
            <v>92383</v>
          </cell>
          <cell r="B4965" t="str">
            <v>Joelho 45 graus, em ferro galvanizado, dn 32 (1 1/4"), conexão rosqueada, instalado em rede de alimentação para hidrante - fornecimento e instalação. af_12/2015</v>
          </cell>
          <cell r="C4965" t="str">
            <v>un</v>
          </cell>
          <cell r="D4965">
            <v>38.78</v>
          </cell>
        </row>
        <row r="4966">
          <cell r="A4966" t="str">
            <v>92384</v>
          </cell>
          <cell r="B4966" t="str">
            <v>Joelho 90 graus, em ferro galvanizado, dn 32 (1 1/4"), conexão rosqueada, instalado em rede de alimentação para hidrante - fornecimento e instalação. af_12/2015</v>
          </cell>
          <cell r="C4966" t="str">
            <v>un</v>
          </cell>
          <cell r="D4966">
            <v>34.29</v>
          </cell>
        </row>
        <row r="4967">
          <cell r="A4967" t="str">
            <v>92385</v>
          </cell>
          <cell r="B4967" t="str">
            <v>Joelho 45 graus, em ferro galvanizado, dn 40 (1 1/2"), conexão rosqueada, instalado em rede de alimentação para hidrante - fornecimento e instalação. af_12/2015</v>
          </cell>
          <cell r="C4967" t="str">
            <v>un</v>
          </cell>
          <cell r="D4967">
            <v>44.41</v>
          </cell>
        </row>
        <row r="4968">
          <cell r="A4968" t="str">
            <v>92386</v>
          </cell>
          <cell r="B4968" t="str">
            <v>Joelho 90 graus, em ferro galvanizado, dn 40 (1 1/2"), conexão rosqueada, instalado em rede de alimentação para hidrante - fornecimento e instalação. af_12/2015</v>
          </cell>
          <cell r="C4968" t="str">
            <v>un</v>
          </cell>
          <cell r="D4968">
            <v>42.05</v>
          </cell>
        </row>
        <row r="4969">
          <cell r="A4969" t="str">
            <v>92387</v>
          </cell>
          <cell r="B4969" t="str">
            <v>Joelho 45 graus, em ferro galvanizado, dn 50 (2"), conexão rosqueada, instalado em rede de alimentação para hidrante - fornecimento e instalação. af_12/2015</v>
          </cell>
          <cell r="C4969" t="str">
            <v>un</v>
          </cell>
          <cell r="D4969">
            <v>52.51</v>
          </cell>
        </row>
        <row r="4970">
          <cell r="A4970" t="str">
            <v>92388</v>
          </cell>
          <cell r="B4970" t="str">
            <v>Joelho 90 graus, em ferro galvanizado, dn 50 (2"), conexão rosqueada, instalado em rede de alimentação para hidrante - fornecimento e instalação. af_12/2015</v>
          </cell>
          <cell r="C4970" t="str">
            <v>un</v>
          </cell>
          <cell r="D4970">
            <v>54.92</v>
          </cell>
        </row>
        <row r="4971">
          <cell r="A4971" t="str">
            <v>92389</v>
          </cell>
          <cell r="B4971" t="str">
            <v>Joelho 45 graus, em ferro galvanizado, dn 65 (2 1/2"), conexão rosqueada, instalado em rede de alimentação para hidrante - fornecimento e instalação. af_12/2015</v>
          </cell>
          <cell r="C4971" t="str">
            <v>un</v>
          </cell>
          <cell r="D4971">
            <v>80.37</v>
          </cell>
        </row>
        <row r="4972">
          <cell r="A4972" t="str">
            <v>92390</v>
          </cell>
          <cell r="B4972" t="str">
            <v>Joelho 90 graus, em ferro galvanizado, dn 65 (2 1/2"), conexão rosqueada, instalado em rede de alimentação para hidrante - fornecimento e instalação. af_12/2015</v>
          </cell>
          <cell r="C4972" t="str">
            <v>un</v>
          </cell>
          <cell r="D4972">
            <v>86.29</v>
          </cell>
        </row>
        <row r="4973">
          <cell r="A4973" t="str">
            <v>92635</v>
          </cell>
          <cell r="B4973" t="str">
            <v>Joelho 45 graus, em ferro galvanizado, conexão rosqueada, dn 80 (3"), instalado em rede de alimentação para hidrante - fornecimento e instalação. af_12/2015</v>
          </cell>
          <cell r="C4973" t="str">
            <v>un</v>
          </cell>
          <cell r="D4973">
            <v>99.41</v>
          </cell>
        </row>
        <row r="4974">
          <cell r="A4974" t="str">
            <v>92636</v>
          </cell>
          <cell r="B4974" t="str">
            <v>Joelho 90 graus, em ferro galvanizado, conexão rosqueada, dn 80 (3"), instalado em rede de alimentação para hidrante - fornecimento e instalação. af_12/2015</v>
          </cell>
          <cell r="C4974" t="str">
            <v>un</v>
          </cell>
          <cell r="D4974">
            <v>110.47</v>
          </cell>
        </row>
        <row r="4975">
          <cell r="A4975" t="str">
            <v>92637</v>
          </cell>
          <cell r="B4975" t="str">
            <v>Tê, em ferro galvanizado, conexão rosqueada, dn 25 (1"), instalado em rede de alimentação para hidrante - fornecimento e instalação. af_12/2015</v>
          </cell>
          <cell r="C4975" t="str">
            <v>un</v>
          </cell>
          <cell r="D4975">
            <v>37.659999999999997</v>
          </cell>
        </row>
        <row r="4976">
          <cell r="A4976" t="str">
            <v>92638</v>
          </cell>
          <cell r="B4976" t="str">
            <v>Tê, em ferro galvanizado, conexão rosqueada, dn 32 (1 1/4"), instalado em rede de alimentação para hidrante - fornecimento e instalação. af_12/2015</v>
          </cell>
          <cell r="C4976" t="str">
            <v>un</v>
          </cell>
          <cell r="D4976">
            <v>46.67</v>
          </cell>
        </row>
        <row r="4977">
          <cell r="A4977" t="str">
            <v>92639</v>
          </cell>
          <cell r="B4977" t="str">
            <v>Tê, em ferro galvanizado, conexão rosqueada, dn 40 (1 1/2"), instalado em rede de alimentação para hidrante - fornecimento e instalação. af_12/2015</v>
          </cell>
          <cell r="C4977" t="str">
            <v>un</v>
          </cell>
          <cell r="D4977">
            <v>51.91</v>
          </cell>
        </row>
        <row r="4978">
          <cell r="A4978" t="str">
            <v>92640</v>
          </cell>
          <cell r="B4978" t="str">
            <v>Tê, em ferro galvanizado, conexão rosqueada, dn 50 (2"), instalado em rede de alimentação para hidrante - fornecimento e instalação. af_12/2015</v>
          </cell>
          <cell r="C4978" t="str">
            <v>un</v>
          </cell>
          <cell r="D4978">
            <v>72.97</v>
          </cell>
        </row>
        <row r="4979">
          <cell r="A4979" t="str">
            <v>92642</v>
          </cell>
          <cell r="B4979" t="str">
            <v>Tê, em ferro galvanizado, conexão rosqueada, dn 65 (2 1/2"), instalado em rede de alimentação para hidrante - fornecimento e instalação. af_12/2015</v>
          </cell>
          <cell r="C4979" t="str">
            <v>un</v>
          </cell>
          <cell r="D4979">
            <v>107.95</v>
          </cell>
        </row>
        <row r="4980">
          <cell r="A4980" t="str">
            <v>92644</v>
          </cell>
          <cell r="B4980" t="str">
            <v>Tê, em ferro galvanizado, conexão rosqueada, dn 80 (3"), instalado em rede de alimentação para hidrante - fornecimento e instalação. af_12/2015</v>
          </cell>
          <cell r="C4980" t="str">
            <v>un</v>
          </cell>
          <cell r="D4980">
            <v>133.55000000000001</v>
          </cell>
        </row>
        <row r="4981">
          <cell r="A4981" t="str">
            <v>92649</v>
          </cell>
          <cell r="B4981" t="str">
            <v>Tubo de aço preto sem costura, conexão soldada, dn 50 (2"), instalado em rede de alimentação para sprinkler - fornecimento e instalação. af_12/2015</v>
          </cell>
          <cell r="C4981" t="str">
            <v>m</v>
          </cell>
          <cell r="D4981">
            <v>53.3</v>
          </cell>
        </row>
        <row r="4982">
          <cell r="A4982" t="str">
            <v>92650</v>
          </cell>
          <cell r="B4982" t="str">
            <v>Tubo de aço preto sem costura, conexão soldada, dn 65 (2 1/2"), instalado em rede de alimentação para sprinkler - fornecimento e instalação. af_12/2015</v>
          </cell>
          <cell r="C4982" t="str">
            <v>m</v>
          </cell>
          <cell r="D4982">
            <v>66.48</v>
          </cell>
        </row>
        <row r="4983">
          <cell r="A4983" t="str">
            <v>92651</v>
          </cell>
          <cell r="B4983" t="str">
            <v>Tubo de aço preto sem costura, conexão soldada, dn 80 (3"), instalado em rede de alimentação para sprinkler - fornecimento e instalação. af_12/2015</v>
          </cell>
          <cell r="C4983" t="str">
            <v>m</v>
          </cell>
          <cell r="D4983">
            <v>80.23</v>
          </cell>
        </row>
        <row r="4984">
          <cell r="A4984" t="str">
            <v>92652</v>
          </cell>
          <cell r="B4984" t="str">
            <v>Tubo de aço galvanizado com costura, classe média, conexão rosqueada, dn 32 (1 1/4"), instalado em rede de alimentação para sprinkler - fornecimento e instalação. af_12/2015</v>
          </cell>
          <cell r="C4984" t="str">
            <v>m</v>
          </cell>
          <cell r="D4984">
            <v>30.74</v>
          </cell>
        </row>
        <row r="4985">
          <cell r="A4985" t="str">
            <v>92653</v>
          </cell>
          <cell r="B4985" t="str">
            <v>Tubo de aço galvanizado com costura, classe média, conexão rosqueada, dn 40 (1 1/2"), instalado em rede de alimentação para sprinkler - fornecimento e instalação. af_12/2015</v>
          </cell>
          <cell r="C4985" t="str">
            <v>m</v>
          </cell>
          <cell r="D4985">
            <v>33.65</v>
          </cell>
        </row>
        <row r="4986">
          <cell r="A4986" t="str">
            <v>92654</v>
          </cell>
          <cell r="B4986" t="str">
            <v>Tubo de aço galvanizado com costura, classe média, conexão rosqueada, dn 50 (2"), instalado em rede de alimentação para sprinkler - fornecimento e instalação. af_12/2015</v>
          </cell>
          <cell r="C4986" t="str">
            <v>m</v>
          </cell>
          <cell r="D4986">
            <v>44.58</v>
          </cell>
        </row>
        <row r="4987">
          <cell r="A4987" t="str">
            <v>92655</v>
          </cell>
          <cell r="B4987" t="str">
            <v>Tubo de aço galvanizado com costura, classe média, conexão rosqueada, dn 65 (2 1/2"), instalado em rede de alimentação para sprinkler - fornecimento e instalação. af_12/2015</v>
          </cell>
          <cell r="C4987" t="str">
            <v>m</v>
          </cell>
          <cell r="D4987">
            <v>57.22</v>
          </cell>
        </row>
        <row r="4988">
          <cell r="A4988" t="str">
            <v>92656</v>
          </cell>
          <cell r="B4988" t="str">
            <v>Tubo de aço galvanizado com costura, classe média, conexão rosqueada, dn 80 (3"), instalado em rede de alimentação para sprinkler - fornecimento e instalação. af_12/2015</v>
          </cell>
          <cell r="C4988" t="str">
            <v>m</v>
          </cell>
          <cell r="D4988">
            <v>64.47</v>
          </cell>
        </row>
        <row r="4989">
          <cell r="A4989" t="str">
            <v>92657</v>
          </cell>
          <cell r="B4989" t="str">
            <v>Niple, em ferro galvanizado, conexão rosqueada, dn 25 (1"), instalado em rede de alimentação para sprinkler - fornecimento e instalação. af_12/2015</v>
          </cell>
          <cell r="C4989" t="str">
            <v>un</v>
          </cell>
          <cell r="D4989">
            <v>14.33</v>
          </cell>
        </row>
        <row r="4990">
          <cell r="A4990" t="str">
            <v>92658</v>
          </cell>
          <cell r="B4990" t="str">
            <v>Luva, em ferro galvanizado, conexão rosqueada, dn 25 (1"), instalado em rede de alimentação para sprinkler - fornecimento e instalação. af_12/2015</v>
          </cell>
          <cell r="C4990" t="str">
            <v>un</v>
          </cell>
          <cell r="D4990">
            <v>15.21</v>
          </cell>
        </row>
        <row r="4991">
          <cell r="A4991" t="str">
            <v>92659</v>
          </cell>
          <cell r="B4991" t="str">
            <v>Niple, em ferro galvanizado, conexão rosqueada, dn 32 (1 1/4"), instalado em rede de alimentação para sprinkler - fornecimento e instalação. af_12/2015</v>
          </cell>
          <cell r="C4991" t="str">
            <v>un</v>
          </cell>
          <cell r="D4991">
            <v>17.37</v>
          </cell>
        </row>
        <row r="4992">
          <cell r="A4992" t="str">
            <v>92660</v>
          </cell>
          <cell r="B4992" t="str">
            <v>Luva, em ferro galvanizado, conexão rosqueada, dn 32 (1 1/4"), instalado em rede de alimentação para sprinkler - fornecimento e instalação. af_12/2015</v>
          </cell>
          <cell r="C4992" t="str">
            <v>un</v>
          </cell>
          <cell r="D4992">
            <v>18.760000000000002</v>
          </cell>
        </row>
        <row r="4993">
          <cell r="A4993" t="str">
            <v>92661</v>
          </cell>
          <cell r="B4993" t="str">
            <v>Niple, em ferro galvanizado, conexão rosqueada, dn 40 (1 1/2"), instalado em rede de alimentação para sprinkler - fornecimento e instalação. af_12/2015</v>
          </cell>
          <cell r="C4993" t="str">
            <v>un</v>
          </cell>
          <cell r="D4993">
            <v>19.09</v>
          </cell>
        </row>
        <row r="4994">
          <cell r="A4994" t="str">
            <v>92662</v>
          </cell>
          <cell r="B4994" t="str">
            <v>Luva, em ferro galvanizado, conexão rosqueada, dn 40 (1 1/2"), instalado em rede de alimentação para sprinkler - fornecimento e instalação. af_12/2015</v>
          </cell>
          <cell r="C4994" t="str">
            <v>un</v>
          </cell>
          <cell r="D4994">
            <v>22.89</v>
          </cell>
        </row>
        <row r="4995">
          <cell r="A4995" t="str">
            <v>92663</v>
          </cell>
          <cell r="B4995" t="str">
            <v>Niple, em ferro galvanizado, conexão rosqueada, dn 50 (2"), instalado em rede de alimentação para sprinkler - fornecimento e instalação. af_12/2015</v>
          </cell>
          <cell r="C4995" t="str">
            <v>un</v>
          </cell>
          <cell r="D4995">
            <v>31.83</v>
          </cell>
        </row>
        <row r="4996">
          <cell r="A4996" t="str">
            <v>92664</v>
          </cell>
          <cell r="B4996" t="str">
            <v>Luva, em ferro galvanizado, conexão rosqueada, dn 50 (2"), instalado em rede de alimentação para sprinkler - fornecimento e instalação. af_12/2015</v>
          </cell>
          <cell r="C4996" t="str">
            <v>un</v>
          </cell>
          <cell r="D4996">
            <v>30.67</v>
          </cell>
        </row>
        <row r="4997">
          <cell r="A4997" t="str">
            <v>92665</v>
          </cell>
          <cell r="B4997" t="str">
            <v>Niple, em ferro galvanizado, conexão rosqueada, dn 65 (2 1/2"), instalado em rede de alimentação para sprinkler - fornecimento e instalação. af_12/2015</v>
          </cell>
          <cell r="C4997" t="str">
            <v>un</v>
          </cell>
          <cell r="D4997">
            <v>42.36</v>
          </cell>
        </row>
        <row r="4998">
          <cell r="A4998" t="str">
            <v>92666</v>
          </cell>
          <cell r="B4998" t="str">
            <v>Luva, em ferro galvanizado, conexão rosqueada, dn 65 (2 1/2"), instalado em rede de alimentação para sprinkler - fornecimento e instalação. af_12/2015</v>
          </cell>
          <cell r="C4998" t="str">
            <v>un</v>
          </cell>
          <cell r="D4998">
            <v>50.96</v>
          </cell>
        </row>
        <row r="4999">
          <cell r="A4999" t="str">
            <v>92667</v>
          </cell>
          <cell r="B4999" t="str">
            <v>Niple, em ferro galvanizado, conexão rosqueada, dn 80 (3"), instalado em rede de alimentação para sprinkler - fornecimento e instalação. af_12/2015</v>
          </cell>
          <cell r="C4999" t="str">
            <v>un</v>
          </cell>
          <cell r="D4999">
            <v>56.74</v>
          </cell>
        </row>
        <row r="5000">
          <cell r="A5000" t="str">
            <v>92668</v>
          </cell>
          <cell r="B5000" t="str">
            <v>Luva, em ferro galvanizado, conexão rosqueada, dn 80 (3"), instalado em rede de alimentação para sprinkler - fornecimento e instalação. af_12/2015</v>
          </cell>
          <cell r="C5000" t="str">
            <v>un</v>
          </cell>
          <cell r="D5000">
            <v>71.17</v>
          </cell>
        </row>
        <row r="5001">
          <cell r="A5001" t="str">
            <v>92669</v>
          </cell>
          <cell r="B5001" t="str">
            <v>Joelho 45 graus, em ferro galvanizado, conexão rosqueada, dn 25 (1"), instalado em rede de alimentação para sprinkler - fornecimento e instalação. af_12/2015</v>
          </cell>
          <cell r="C5001" t="str">
            <v>un</v>
          </cell>
          <cell r="D5001">
            <v>22.87</v>
          </cell>
        </row>
        <row r="5002">
          <cell r="A5002" t="str">
            <v>92670</v>
          </cell>
          <cell r="B5002" t="str">
            <v>Joelho 90 graus, em ferro galvanizado, conexão rosqueada, dn 25 (1"), instalado em rede de alimentação para sprinkler - fornecimento e instalação. af_12/2015</v>
          </cell>
          <cell r="C5002" t="str">
            <v>un</v>
          </cell>
          <cell r="D5002">
            <v>20.6</v>
          </cell>
        </row>
        <row r="5003">
          <cell r="A5003" t="str">
            <v>92671</v>
          </cell>
          <cell r="B5003" t="str">
            <v>Joelho 45 graus, em ferro galvanizado, conexão rosqueada, dn 32 (1 1/4"), instalado em rede de alimentação para sprinkler - fornecimento e instalação. af_12/2015</v>
          </cell>
          <cell r="C5003" t="str">
            <v>un</v>
          </cell>
          <cell r="D5003">
            <v>30.58</v>
          </cell>
        </row>
        <row r="5004">
          <cell r="A5004" t="str">
            <v>92672</v>
          </cell>
          <cell r="B5004" t="str">
            <v>Joelho 90 graus, em ferro galvanizado, conexão rosqueada, dn 32 (1 1/4"), instalado em rede de alimentação para sprinkler - fornecimento e instalação. af_12/2015</v>
          </cell>
          <cell r="C5004" t="str">
            <v>un</v>
          </cell>
          <cell r="D5004">
            <v>26.09</v>
          </cell>
        </row>
        <row r="5005">
          <cell r="A5005" t="str">
            <v>92673</v>
          </cell>
          <cell r="B5005" t="str">
            <v>Joelho 45 graus, em ferro galvanizado, conexão rosqueada, dn 40 (1 1/2"), instalado em rede de alimentação para sprinkler - fornecimento e instalação. af_12/2015</v>
          </cell>
          <cell r="C5005" t="str">
            <v>un</v>
          </cell>
          <cell r="D5005">
            <v>35.06</v>
          </cell>
        </row>
        <row r="5006">
          <cell r="A5006" t="str">
            <v>92674</v>
          </cell>
          <cell r="B5006" t="str">
            <v>Joelho 90 graus, em ferro galvanizado, conexão rosqueada, dn 40 (1 1/2"), instalado em rede de alimentação para sprinkler - fornecimento e instalação. af_12/2015</v>
          </cell>
          <cell r="C5006" t="str">
            <v>un</v>
          </cell>
          <cell r="D5006">
            <v>32.700000000000003</v>
          </cell>
        </row>
        <row r="5007">
          <cell r="A5007" t="str">
            <v>92675</v>
          </cell>
          <cell r="B5007" t="str">
            <v>Joelho 45 graus, em ferro galvanizado, conexão rosqueada, dn 50 (2"), instalado em rede de alimentação para sprinkler - fornecimento e instalação. af_12/2015</v>
          </cell>
          <cell r="C5007" t="str">
            <v>un</v>
          </cell>
          <cell r="D5007">
            <v>41.76</v>
          </cell>
        </row>
        <row r="5008">
          <cell r="A5008" t="str">
            <v>92676</v>
          </cell>
          <cell r="B5008" t="str">
            <v>Joelho 90 graus, em ferro galvanizado, conexão rosqueada, dn 50 (2"), instalado em rede de alimentação para sprinkler - fornecimento e instalação. af_12/2015</v>
          </cell>
          <cell r="C5008" t="str">
            <v>un</v>
          </cell>
          <cell r="D5008">
            <v>44.17</v>
          </cell>
        </row>
        <row r="5009">
          <cell r="A5009" t="str">
            <v>92677</v>
          </cell>
          <cell r="B5009" t="str">
            <v>Joelho 45 graus, em ferro galvanizado, conexão rosqueada, dn 65 (2 1/2"), instalado em rede de alimentação para sprinkler - fornecimento e instalação. af_12/2015</v>
          </cell>
          <cell r="C5009" t="str">
            <v>un</v>
          </cell>
          <cell r="D5009">
            <v>67.48</v>
          </cell>
        </row>
        <row r="5010">
          <cell r="A5010" t="str">
            <v>92678</v>
          </cell>
          <cell r="B5010" t="str">
            <v>Joelho 90 graus, em ferro galvanizado, conexão rosqueada, dn 65 (2 1/2"), instalado em rede de alimentação para sprinkler - fornecimento e instalação. af_12/2015</v>
          </cell>
          <cell r="C5010" t="str">
            <v>un</v>
          </cell>
          <cell r="D5010">
            <v>73.400000000000006</v>
          </cell>
        </row>
        <row r="5011">
          <cell r="A5011" t="str">
            <v>92679</v>
          </cell>
          <cell r="B5011" t="str">
            <v>Joelho 45 graus, em ferro galvanizado, conexão rosqueada, dn 80 (3"), instalado em rede de alimentação para sprinkler - fornecimento e instalação. af_12/2015</v>
          </cell>
          <cell r="C5011" t="str">
            <v>un</v>
          </cell>
          <cell r="D5011">
            <v>84.41</v>
          </cell>
        </row>
        <row r="5012">
          <cell r="A5012" t="str">
            <v>92680</v>
          </cell>
          <cell r="B5012" t="str">
            <v>Joelho 90 graus, em ferro galvanizado, conexão rosqueada, dn 80 (3"), instalado em rede de alimentação para sprinkler - fornecimento e instalação. af_12/2015</v>
          </cell>
          <cell r="C5012" t="str">
            <v>un</v>
          </cell>
          <cell r="D5012">
            <v>95.46</v>
          </cell>
        </row>
        <row r="5013">
          <cell r="A5013" t="str">
            <v>92681</v>
          </cell>
          <cell r="B5013" t="str">
            <v>Tê, em ferro galvanizado, conexão rosqueada, dn 25 (1"), instalado em rede de alimentação para sprinkler - fornecimento e instalação. af_12/2015</v>
          </cell>
          <cell r="C5013" t="str">
            <v>un</v>
          </cell>
          <cell r="D5013">
            <v>28</v>
          </cell>
        </row>
        <row r="5014">
          <cell r="A5014" t="str">
            <v>92682</v>
          </cell>
          <cell r="B5014" t="str">
            <v>Tê, em ferro galvanizado, conexão rosqueada, dn 32 (1 1/4"), instalado em rede de alimentação para sprinkler - fornecimento e instalação. af_12/2015</v>
          </cell>
          <cell r="C5014" t="str">
            <v>un</v>
          </cell>
          <cell r="D5014">
            <v>35.700000000000003</v>
          </cell>
        </row>
        <row r="5015">
          <cell r="A5015" t="str">
            <v>92683</v>
          </cell>
          <cell r="B5015" t="str">
            <v>Tê, em ferro galvanizado, conexão rosqueada, dn 40 (1 1/2"), instalado em rede de alimentação para sprinkler - fornecimento e instalação. af_12/2015</v>
          </cell>
          <cell r="C5015" t="str">
            <v>un</v>
          </cell>
          <cell r="D5015">
            <v>39.46</v>
          </cell>
        </row>
        <row r="5016">
          <cell r="A5016" t="str">
            <v>92684</v>
          </cell>
          <cell r="B5016" t="str">
            <v>Tê, em ferro galvanizado, conexão rosqueada, dn 50 (2"), instalado em rede de alimentação para sprinkler - fornecimento e instalação. af_12/2015</v>
          </cell>
          <cell r="C5016" t="str">
            <v>un</v>
          </cell>
          <cell r="D5016">
            <v>58.63</v>
          </cell>
        </row>
        <row r="5017">
          <cell r="A5017" t="str">
            <v>92685</v>
          </cell>
          <cell r="B5017" t="str">
            <v>Tê, em ferro galvanizado, conexão rosqueada, dn 65 (2 1/2"), instalado em rede de alimentação para sprinkler - fornecimento e instalação. af_12/2015</v>
          </cell>
          <cell r="C5017" t="str">
            <v>un</v>
          </cell>
          <cell r="D5017">
            <v>90.78</v>
          </cell>
        </row>
        <row r="5018">
          <cell r="A5018" t="str">
            <v>92686</v>
          </cell>
          <cell r="B5018" t="str">
            <v>Tê, em ferro galvanizado, conexão rosqueada, dn 80 (3"), instalado em rede de alimentação para sprinkler - fornecimento e instalação. af_12/2015</v>
          </cell>
          <cell r="C5018" t="str">
            <v>un</v>
          </cell>
          <cell r="D5018">
            <v>113.53</v>
          </cell>
        </row>
        <row r="5019">
          <cell r="A5019" t="str">
            <v>92687</v>
          </cell>
          <cell r="B5019" t="str">
            <v>Tubo de aço galvanizado com costura, classe média, conexão rosqueada, dn 15 (1/2"), instalado em ramais e sub-ramais de gás - fornecimento e instalação. af_12/2015</v>
          </cell>
          <cell r="C5019" t="str">
            <v>m</v>
          </cell>
          <cell r="D5019">
            <v>13.29</v>
          </cell>
        </row>
        <row r="5020">
          <cell r="A5020" t="str">
            <v>92688</v>
          </cell>
          <cell r="B5020" t="str">
            <v>Tubo de aço galvanizado com costura, classe média, conexão rosqueada, dn 20 (3/4"), instalado em ramais e sub-ramais de gás - fornecimento e instalação. af_12/2015</v>
          </cell>
          <cell r="C5020" t="str">
            <v>m</v>
          </cell>
          <cell r="D5020">
            <v>19.68</v>
          </cell>
        </row>
        <row r="5021">
          <cell r="A5021" t="str">
            <v>92689</v>
          </cell>
          <cell r="B5021" t="str">
            <v>Tubo de aço preto sem costura, classe média, conexão soldada, dn 15 (1/2"), instalado em ramais e sub-ramais de gás - fornecimento e instalação. af_12/2015</v>
          </cell>
          <cell r="C5021" t="str">
            <v>m</v>
          </cell>
          <cell r="D5021">
            <v>21.73</v>
          </cell>
        </row>
        <row r="5022">
          <cell r="A5022" t="str">
            <v>92690</v>
          </cell>
          <cell r="B5022" t="str">
            <v>Tubo de aço preto sem costura, classe média, conexão soldada, dn 20 (3/4"), instalado em ramais e sub-ramais de gás - fornecimento e instalação. af_12/2015</v>
          </cell>
          <cell r="C5022" t="str">
            <v>m</v>
          </cell>
          <cell r="D5022">
            <v>31.25</v>
          </cell>
        </row>
        <row r="5023">
          <cell r="A5023" t="str">
            <v>92692</v>
          </cell>
          <cell r="B5023" t="str">
            <v>Niple, em ferro galvanizado, conexão rosqueada, dn 15 (1/2"), instalado em ramais e sub-ramais de gás - fornecimento e instalação. af_12/2015</v>
          </cell>
          <cell r="C5023" t="str">
            <v>un</v>
          </cell>
          <cell r="D5023">
            <v>7.21</v>
          </cell>
        </row>
        <row r="5024">
          <cell r="A5024" t="str">
            <v>92693</v>
          </cell>
          <cell r="B5024" t="str">
            <v>Luva, em ferro galvanizado, conexão rosqueada, dn 15 (1/2"), instalado em ramais e sub-ramais de gás - fornecimento e instalação. af_12/2015</v>
          </cell>
          <cell r="C5024" t="str">
            <v>un</v>
          </cell>
          <cell r="D5024">
            <v>7.95</v>
          </cell>
        </row>
        <row r="5025">
          <cell r="A5025" t="str">
            <v>92694</v>
          </cell>
          <cell r="B5025" t="str">
            <v>Niple, em ferro galvanizado, conexão rosqueada, dn 20 (3/4"), instalado em ramais e sub-ramais de gás - fornecimento e instalação. af_12/2015</v>
          </cell>
          <cell r="C5025" t="str">
            <v>un</v>
          </cell>
          <cell r="D5025">
            <v>11.57</v>
          </cell>
        </row>
        <row r="5026">
          <cell r="A5026" t="str">
            <v>92695</v>
          </cell>
          <cell r="B5026" t="str">
            <v>Luva, em ferro galvanizado, conexão rosqueada, dn 20 (3/4"), instalado em ramais e sub-ramais de gás - fornecimento e instalação. af_12/2015</v>
          </cell>
          <cell r="C5026" t="str">
            <v>un</v>
          </cell>
          <cell r="D5026">
            <v>12.73</v>
          </cell>
        </row>
        <row r="5027">
          <cell r="A5027" t="str">
            <v>92696</v>
          </cell>
          <cell r="B5027" t="str">
            <v>Niple, em ferro galvanizado, conexão rosqueada, dn 25 (1"), instalado em ramais e sub-ramais de gás - fornecimento e instalação. af_12/2015</v>
          </cell>
          <cell r="C5027" t="str">
            <v>un</v>
          </cell>
          <cell r="D5027">
            <v>18.940000000000001</v>
          </cell>
        </row>
        <row r="5028">
          <cell r="A5028" t="str">
            <v>92697</v>
          </cell>
          <cell r="B5028" t="str">
            <v>Luva, em ferro galvanizado, conexão rosqueada, dn 25 (1"), instalado em ramais e sub-ramais de gás - fornecimento e instalação. af_12/2015</v>
          </cell>
          <cell r="C5028" t="str">
            <v>un</v>
          </cell>
          <cell r="D5028">
            <v>19.82</v>
          </cell>
        </row>
        <row r="5029">
          <cell r="A5029" t="str">
            <v>92698</v>
          </cell>
          <cell r="B5029" t="str">
            <v>Joelho 45 graus, em ferro galvanizado, conexão rosqueada, dn 15 (1/2"), instalado em ramais e sub-ramais de gás - fornecimento e instalação. af_12/2015</v>
          </cell>
          <cell r="C5029" t="str">
            <v>un</v>
          </cell>
          <cell r="D5029">
            <v>11.94</v>
          </cell>
        </row>
        <row r="5030">
          <cell r="A5030" t="str">
            <v>92699</v>
          </cell>
          <cell r="B5030" t="str">
            <v>Joelho 90 graus, em ferro galvanizado, conexão rosqueada, dn 15 (1/2"), instalado em ramais e sub-ramais de gás - fornecimento e instalação. af_12/2015</v>
          </cell>
          <cell r="C5030" t="str">
            <v>un</v>
          </cell>
          <cell r="D5030">
            <v>10.41</v>
          </cell>
        </row>
        <row r="5031">
          <cell r="A5031" t="str">
            <v>92700</v>
          </cell>
          <cell r="B5031" t="str">
            <v>Joelho 45 graus, em ferro galvanizado, conexão rosqueada, dn 20 (3/4"), instalado em ramais e sub-ramais de gás - fornecimento e instalação. af_12/2015</v>
          </cell>
          <cell r="C5031" t="str">
            <v>un</v>
          </cell>
          <cell r="D5031">
            <v>19.37</v>
          </cell>
        </row>
        <row r="5032">
          <cell r="A5032" t="str">
            <v>92701</v>
          </cell>
          <cell r="B5032" t="str">
            <v>Joelho 90 graus, em ferro galvanizado, conexão rosqueada, dn 20 (3/4"), instalado em ramais e sub-ramais de gás - fornecimento e instalação. af_12/2015</v>
          </cell>
          <cell r="C5032" t="str">
            <v>un</v>
          </cell>
          <cell r="D5032">
            <v>18.07</v>
          </cell>
        </row>
        <row r="5033">
          <cell r="A5033" t="str">
            <v>92702</v>
          </cell>
          <cell r="B5033" t="str">
            <v>Joelho 45 graus, em ferro galvanizado, conexão rosqueada, dn 25 (1"), instalado em ramais e sub-ramais de gás - fornecimento e instalação. af_12/2015</v>
          </cell>
          <cell r="C5033" t="str">
            <v>un</v>
          </cell>
          <cell r="D5033">
            <v>29.82</v>
          </cell>
        </row>
        <row r="5034">
          <cell r="A5034" t="str">
            <v>92703</v>
          </cell>
          <cell r="B5034" t="str">
            <v>Joelho 90 graus, em ferro galvanizado, conexão rosqueada, dn 25 (1"), instalado em ramais e sub-ramais de gás - fornecimento e instalação. af_12/2015</v>
          </cell>
          <cell r="C5034" t="str">
            <v>un</v>
          </cell>
          <cell r="D5034">
            <v>27.56</v>
          </cell>
        </row>
        <row r="5035">
          <cell r="A5035" t="str">
            <v>92704</v>
          </cell>
          <cell r="B5035" t="str">
            <v>Tê, em ferro galvanizado, conexão rosqueada, dn 15 (1/2"), instalado em ramais e sub-ramais de gás - fornecimento e instalação. af_12/2015</v>
          </cell>
          <cell r="C5035" t="str">
            <v>un</v>
          </cell>
          <cell r="D5035">
            <v>13.86</v>
          </cell>
        </row>
        <row r="5036">
          <cell r="A5036" t="str">
            <v>92705</v>
          </cell>
          <cell r="B5036" t="str">
            <v>Tê, em ferro galvanizado, conexão rosqueada, dn 20 (3/4"), instalado em ramais e sub-ramais de gás - fornecimento e instalação. af_12/2015</v>
          </cell>
          <cell r="C5036" t="str">
            <v>un</v>
          </cell>
          <cell r="D5036">
            <v>22.7</v>
          </cell>
        </row>
        <row r="5037">
          <cell r="A5037" t="str">
            <v>92706</v>
          </cell>
          <cell r="B5037" t="str">
            <v>Tê, em ferro galvanizado, conexão rosqueada, dn 25 (1"), instalado em ramais e sub-ramais de gás - fornecimento e instalação. af_12/2015</v>
          </cell>
          <cell r="C5037" t="str">
            <v>un</v>
          </cell>
          <cell r="D5037">
            <v>37.28</v>
          </cell>
        </row>
        <row r="5038">
          <cell r="A5038" t="str">
            <v>92889</v>
          </cell>
          <cell r="B5038" t="str">
            <v>União, em ferro galvanizado, dn 50 (2"), conexão rosqueada, instalado em prumadas - fornecimento e instalação. af_12/2015</v>
          </cell>
          <cell r="C5038" t="str">
            <v>un</v>
          </cell>
          <cell r="D5038">
            <v>81.83</v>
          </cell>
        </row>
        <row r="5039">
          <cell r="A5039" t="str">
            <v>92890</v>
          </cell>
          <cell r="B5039" t="str">
            <v>União, em ferro galvanizado, dn 65 (2 1/2"), conexão rosqueada, instalado em prumadas - fornecimento e instalação. af_12/2015</v>
          </cell>
          <cell r="C5039" t="str">
            <v>un</v>
          </cell>
          <cell r="D5039">
            <v>118.94</v>
          </cell>
        </row>
        <row r="5040">
          <cell r="A5040" t="str">
            <v>92891</v>
          </cell>
          <cell r="B5040" t="str">
            <v>União, em ferro galvanizado, dn 80 (3"), conexão rosqueada, instalado em prumadas - fornecimento e instalação. af_12/2015</v>
          </cell>
          <cell r="C5040" t="str">
            <v>un</v>
          </cell>
          <cell r="D5040">
            <v>168.08</v>
          </cell>
        </row>
        <row r="5041">
          <cell r="A5041" t="str">
            <v>92892</v>
          </cell>
          <cell r="B5041" t="str">
            <v>União, em ferro galvanizado, dn 25 (1"), conexão rosqueada, instalado em rede de alimentação para hidrante - fornecimento e instalação. af_12/2015</v>
          </cell>
          <cell r="C5041" t="str">
            <v>un</v>
          </cell>
          <cell r="D5041">
            <v>36.49</v>
          </cell>
        </row>
        <row r="5042">
          <cell r="A5042" t="str">
            <v>92893</v>
          </cell>
          <cell r="B5042" t="str">
            <v>União, em ferro galvanizado, dn 32 (1 1/4"), conexão rosqueada, instalado em rede de alimentação para hidrante - fornecimento e instalação. af_12/2015</v>
          </cell>
          <cell r="C5042" t="str">
            <v>un</v>
          </cell>
          <cell r="D5042">
            <v>50.42</v>
          </cell>
        </row>
        <row r="5043">
          <cell r="A5043" t="str">
            <v>92894</v>
          </cell>
          <cell r="B5043" t="str">
            <v>União, em ferro galvanizado, dn 40 (1 1/2"), conexão rosqueada, instalado em rede de alimentação para hidrante - fornecimento e instalação. af_12/2015</v>
          </cell>
          <cell r="C5043" t="str">
            <v>un</v>
          </cell>
          <cell r="D5043">
            <v>57.67</v>
          </cell>
        </row>
        <row r="5044">
          <cell r="A5044" t="str">
            <v>92895</v>
          </cell>
          <cell r="B5044" t="str">
            <v>União, em ferro galvanizado, dn 50 (2"), conexão rosqueada, instalado em rede de alimentação para hidrante - fornecimento e instalação. af_12/2015</v>
          </cell>
          <cell r="C5044" t="str">
            <v>un</v>
          </cell>
          <cell r="D5044">
            <v>81.8</v>
          </cell>
        </row>
        <row r="5045">
          <cell r="A5045" t="str">
            <v>92896</v>
          </cell>
          <cell r="B5045" t="str">
            <v>União, em ferro galvanizado, dn 65 (2 1/2"), conexão rosqueada, instalado em rede de alimentação para hidrante - fornecimento e instalação. af_12/2015</v>
          </cell>
          <cell r="C5045" t="str">
            <v>un</v>
          </cell>
          <cell r="D5045">
            <v>119.8</v>
          </cell>
        </row>
        <row r="5046">
          <cell r="A5046" t="str">
            <v>92897</v>
          </cell>
          <cell r="B5046" t="str">
            <v>União, em ferro galvanizado, dn 80 (3"), conexão rosqueada, instalado em rede de alimentação para hidrante - fornecimento e instalação. af_12/2015</v>
          </cell>
          <cell r="C5046" t="str">
            <v>un</v>
          </cell>
          <cell r="D5046">
            <v>169.87</v>
          </cell>
        </row>
        <row r="5047">
          <cell r="A5047" t="str">
            <v>92898</v>
          </cell>
          <cell r="B5047" t="str">
            <v>União, em ferro galvanizado, conexão rosqueada, dn 25 (1"), instalado em rede de alimentação para sprinkler - fornecimento e instalação. af_12/2015</v>
          </cell>
          <cell r="C5047" t="str">
            <v>un</v>
          </cell>
          <cell r="D5047">
            <v>31.68</v>
          </cell>
        </row>
        <row r="5048">
          <cell r="A5048" t="str">
            <v>92899</v>
          </cell>
          <cell r="B5048" t="str">
            <v>União, em ferro galvanizado, conexão rosqueada, dn 32 (1 1/4"), instalado em rede de alimentação para sprinkler - fornecimento e instalação. af_12/2015</v>
          </cell>
          <cell r="C5048" t="str">
            <v>un</v>
          </cell>
          <cell r="D5048">
            <v>44.94</v>
          </cell>
        </row>
        <row r="5049">
          <cell r="A5049" t="str">
            <v>92900</v>
          </cell>
          <cell r="B5049" t="str">
            <v>União, em ferro galvanizado, conexão rosqueada, dn 40 (1 1/2"), instalado em rede de alimentação para sprinkler - fornecimento e instalação. af_12/2015</v>
          </cell>
          <cell r="C5049" t="str">
            <v>un</v>
          </cell>
          <cell r="D5049">
            <v>51.43</v>
          </cell>
        </row>
        <row r="5050">
          <cell r="A5050" t="str">
            <v>92901</v>
          </cell>
          <cell r="B5050" t="str">
            <v>União, em ferro galvanizado, conexão rosqueada, dn 50 (2"), instalado em rede de alimentação para sprinkler - fornecimento e instalação. af_12/2015</v>
          </cell>
          <cell r="C5050" t="str">
            <v>un</v>
          </cell>
          <cell r="D5050">
            <v>74.62</v>
          </cell>
        </row>
        <row r="5051">
          <cell r="A5051" t="str">
            <v>92902</v>
          </cell>
          <cell r="B5051" t="str">
            <v>União, em ferro galvanizado, conexão rosqueada, dn 65 (2 1/2"), instalado em rede de alimentação para sprinkler - fornecimento e instalação. af_12/2015</v>
          </cell>
          <cell r="C5051" t="str">
            <v>un</v>
          </cell>
          <cell r="D5051">
            <v>111.19</v>
          </cell>
        </row>
        <row r="5052">
          <cell r="A5052" t="str">
            <v>92903</v>
          </cell>
          <cell r="B5052" t="str">
            <v>União, em ferro galvanizado, conexão rosqueada, dn 80 (3"), instalado em rede de alimentação para sprinkler - fornecimento e instalação. af_12/2015</v>
          </cell>
          <cell r="C5052" t="str">
            <v>un</v>
          </cell>
          <cell r="D5052">
            <v>159.86000000000001</v>
          </cell>
        </row>
        <row r="5053">
          <cell r="A5053" t="str">
            <v>92904</v>
          </cell>
          <cell r="B5053" t="str">
            <v>União, em ferro galvanizado, conexão rosqueada, dn 15 (1/2"), instalado em ramais e sub-ramais de gás - fornecimento e instalação. af_12/2015</v>
          </cell>
          <cell r="C5053" t="str">
            <v>un</v>
          </cell>
          <cell r="D5053">
            <v>19.739999999999998</v>
          </cell>
        </row>
        <row r="5054">
          <cell r="A5054" t="str">
            <v>92905</v>
          </cell>
          <cell r="B5054" t="str">
            <v>União, em ferro galvanizado, conexão rosqueada, dn 20 (3/4"), instalado em ramais e sub-ramais de gás - fornecimento e instalação. af_12/2015</v>
          </cell>
          <cell r="C5054" t="str">
            <v>un</v>
          </cell>
          <cell r="D5054">
            <v>28.96</v>
          </cell>
        </row>
        <row r="5055">
          <cell r="A5055" t="str">
            <v>92906</v>
          </cell>
          <cell r="B5055" t="str">
            <v>União, em ferro galvanizado, conexão rosqueada, dn 25 (1"), instalado em ramais e sub-ramais de gás - fornecimento e instalação. af_12/2015</v>
          </cell>
          <cell r="C5055" t="str">
            <v>un</v>
          </cell>
          <cell r="D5055">
            <v>36.29</v>
          </cell>
        </row>
        <row r="5056">
          <cell r="A5056" t="str">
            <v>92907</v>
          </cell>
          <cell r="B5056" t="str">
            <v>Luva de redução, em ferro galvanizado, 2" x 1.1/2", conexão rosqueada, instalado em prumadas - fornecimento e instalação. af_12/2015</v>
          </cell>
          <cell r="C5056" t="str">
            <v>un</v>
          </cell>
          <cell r="D5056">
            <v>38.020000000000003</v>
          </cell>
        </row>
        <row r="5057">
          <cell r="A5057" t="str">
            <v>92908</v>
          </cell>
          <cell r="B5057" t="str">
            <v>Luva de redução, em ferro galvanizado, 2" x 1.1/4", conexão rosqueada, instalado em prumadas - fornecimento e instalação. af_12/2015</v>
          </cell>
          <cell r="C5057" t="str">
            <v>un</v>
          </cell>
          <cell r="D5057">
            <v>37.97</v>
          </cell>
        </row>
        <row r="5058">
          <cell r="A5058" t="str">
            <v>92909</v>
          </cell>
          <cell r="B5058" t="str">
            <v>Luva de redução, em ferro galvanizado, 2" x 1", conexão rosqueada, instalado em prumadas - fornecimento e instalação. af_12/2015</v>
          </cell>
          <cell r="C5058" t="str">
            <v>un</v>
          </cell>
          <cell r="D5058">
            <v>37.79</v>
          </cell>
        </row>
        <row r="5059">
          <cell r="A5059" t="str">
            <v>92910</v>
          </cell>
          <cell r="B5059" t="str">
            <v>Luva de redução, em ferro galvanizado, 2.1/2" x 1.1/2", conexão rosqueada, instalado em prumadas - fornecimento e instalação. af_12/2015</v>
          </cell>
          <cell r="C5059" t="str">
            <v>un</v>
          </cell>
          <cell r="D5059">
            <v>57.87</v>
          </cell>
        </row>
        <row r="5060">
          <cell r="A5060" t="str">
            <v>92911</v>
          </cell>
          <cell r="B5060" t="str">
            <v>Luva de redução, em ferro galvanizado, 2.1/2" x 2", conexão rosqueada, instalado em prumadas - fornecimento e instalação. af_12/2015</v>
          </cell>
          <cell r="C5060" t="str">
            <v>un</v>
          </cell>
          <cell r="D5060">
            <v>57.87</v>
          </cell>
        </row>
        <row r="5061">
          <cell r="A5061" t="str">
            <v>92912</v>
          </cell>
          <cell r="B5061" t="str">
            <v>Luva de redução, em ferro galvanizado, 3" x 1.1/2", conexão rosqueada, instalado em prumadas - fornecimento e instalação. af_12/2015</v>
          </cell>
          <cell r="C5061" t="str">
            <v>un</v>
          </cell>
          <cell r="D5061">
            <v>75.959999999999994</v>
          </cell>
        </row>
        <row r="5062">
          <cell r="A5062" t="str">
            <v>92913</v>
          </cell>
          <cell r="B5062" t="str">
            <v>Luva de redução, em ferro galvanizado, 3" x 2.1/2", conexão rosqueada, instalado em prumadas - fornecimento e instalação. af_12/2015</v>
          </cell>
          <cell r="C5062" t="str">
            <v>un</v>
          </cell>
          <cell r="D5062">
            <v>77.459999999999994</v>
          </cell>
        </row>
        <row r="5063">
          <cell r="A5063" t="str">
            <v>92914</v>
          </cell>
          <cell r="B5063" t="str">
            <v>Luva de redução, em ferro galvanizado, 3" x 2", conexão rosqueada, instalado em prumadas - fornecimento e instalação. af_12/2015</v>
          </cell>
          <cell r="C5063" t="str">
            <v>un</v>
          </cell>
          <cell r="D5063">
            <v>77.459999999999994</v>
          </cell>
        </row>
        <row r="5064">
          <cell r="A5064" t="str">
            <v>92918</v>
          </cell>
          <cell r="B5064" t="str">
            <v>Luva de redução, em ferro galvanizado, 1" x 1/2", conexão rosqueada, instalado em rede de alimentação para hidrante - fornecimento e instalação. af_12/2015</v>
          </cell>
          <cell r="C5064" t="str">
            <v>un</v>
          </cell>
          <cell r="D5064">
            <v>20.07</v>
          </cell>
        </row>
        <row r="5065">
          <cell r="A5065" t="str">
            <v>92920</v>
          </cell>
          <cell r="B5065" t="str">
            <v>Luva de redução, em ferro galvanizado, 1" x 3/4", conexão rosqueada, instalado em rede de alimentação para hidrante - fornecimento e instalação. af_12/2015</v>
          </cell>
          <cell r="C5065" t="str">
            <v>un</v>
          </cell>
          <cell r="D5065">
            <v>20.16</v>
          </cell>
        </row>
        <row r="5066">
          <cell r="A5066" t="str">
            <v>92925</v>
          </cell>
          <cell r="B5066" t="str">
            <v>Luva de redução, em ferro galvanizado, 1 1/4" x 1", conexão rosqueada, instalado em rede de alimentação para hidrante - fornecimento e instalação. af_12/2015</v>
          </cell>
          <cell r="C5066" t="str">
            <v>un</v>
          </cell>
          <cell r="D5066">
            <v>24.14</v>
          </cell>
        </row>
        <row r="5067">
          <cell r="A5067" t="str">
            <v>92926</v>
          </cell>
          <cell r="B5067" t="str">
            <v>Luva de redução, em ferro galvanizado, 1 1/4" x 1/2", conexão rosqueada, instalado em rede de alimentação para hidrante - fornecimento e instalação. af_12/2015</v>
          </cell>
          <cell r="C5067" t="str">
            <v>un</v>
          </cell>
          <cell r="D5067">
            <v>23.96</v>
          </cell>
        </row>
        <row r="5068">
          <cell r="A5068" t="str">
            <v>92927</v>
          </cell>
          <cell r="B5068" t="str">
            <v>Luva de redução, em ferro galvanizado, 1 1/4" x 3/4", conexão rosqueada, instalado em rede de alimentação para hidrante - fornecimento e instalação. af_12/2015</v>
          </cell>
          <cell r="C5068" t="str">
            <v>un</v>
          </cell>
          <cell r="D5068">
            <v>23.96</v>
          </cell>
        </row>
        <row r="5069">
          <cell r="A5069" t="str">
            <v>92928</v>
          </cell>
          <cell r="B5069" t="str">
            <v>Luva de redução, em ferro galvanizado, 1.1/2" x 1.1/4", conexão rosqueada, instalado em rede de alimentação para hidrante - fornecimento e instalação. af_12/2015</v>
          </cell>
          <cell r="C5069" t="str">
            <v>un</v>
          </cell>
          <cell r="D5069">
            <v>28.9</v>
          </cell>
        </row>
        <row r="5070">
          <cell r="A5070" t="str">
            <v>92929</v>
          </cell>
          <cell r="B5070" t="str">
            <v>Luva de redução, em ferro galvanizado, 1.1/2" x 1", conexão rosqueada, instalado em rede de alimentação para hidrante - fornecimento e instalação. af_12/2015</v>
          </cell>
          <cell r="C5070" t="str">
            <v>un</v>
          </cell>
          <cell r="D5070">
            <v>29.08</v>
          </cell>
        </row>
        <row r="5071">
          <cell r="A5071" t="str">
            <v>92930</v>
          </cell>
          <cell r="B5071" t="str">
            <v>Luva de redução, em ferro galvanizado, 1.1/2" x 3/4", conexão rosqueada, instalado em rede de alimentação para hidrante - fornecimento e instalação. af_12/2015</v>
          </cell>
          <cell r="C5071" t="str">
            <v>un</v>
          </cell>
          <cell r="D5071">
            <v>28.67</v>
          </cell>
        </row>
        <row r="5072">
          <cell r="A5072" t="str">
            <v>92931</v>
          </cell>
          <cell r="B5072" t="str">
            <v>Luva de redução, em ferro galvanizado, 2" x 1.1/2", conexão rosqueada, instalado em rede de alimentação para hidrante - fornecimento e instalação. af_12/2015</v>
          </cell>
          <cell r="C5072" t="str">
            <v>un</v>
          </cell>
          <cell r="D5072">
            <v>38</v>
          </cell>
        </row>
        <row r="5073">
          <cell r="A5073" t="str">
            <v>92932</v>
          </cell>
          <cell r="B5073" t="str">
            <v>Luva de redução, em ferro galvanizado, 2" x 1.1/4", conexão rosqueada, instalado em rede de alimentação para hidrante - fornecimento e instalação. af_12/2015</v>
          </cell>
          <cell r="C5073" t="str">
            <v>un</v>
          </cell>
          <cell r="D5073">
            <v>37.950000000000003</v>
          </cell>
        </row>
        <row r="5074">
          <cell r="A5074" t="str">
            <v>92933</v>
          </cell>
          <cell r="B5074" t="str">
            <v>Luva de redução, em ferro galvanizado, 2" x 1", conexão rosqueada, instalado em rede de alimentação para hidrante - fornecimento e instalação. af_12/2015</v>
          </cell>
          <cell r="C5074" t="str">
            <v>un</v>
          </cell>
          <cell r="D5074">
            <v>37.76</v>
          </cell>
        </row>
        <row r="5075">
          <cell r="A5075" t="str">
            <v>92934</v>
          </cell>
          <cell r="B5075" t="str">
            <v>Luva de redução, em ferro galvanizado, 2.1/2" x 1.1/2", conexão rosqueada, instalado em rede de alimentação para hidrante - fornecimento e instalação. af_12/2015</v>
          </cell>
          <cell r="C5075" t="str">
            <v>un</v>
          </cell>
          <cell r="D5075">
            <v>58.74</v>
          </cell>
        </row>
        <row r="5076">
          <cell r="A5076" t="str">
            <v>92935</v>
          </cell>
          <cell r="B5076" t="str">
            <v>Luva de redução, em ferro galvanizado, 2.1/2" x 2", conexão rosqueada, instalado em rede de alimentação para hidrante - fornecimento e instalação. af_12/2015</v>
          </cell>
          <cell r="C5076" t="str">
            <v>un</v>
          </cell>
          <cell r="D5076">
            <v>58.74</v>
          </cell>
        </row>
        <row r="5077">
          <cell r="A5077" t="str">
            <v>92936</v>
          </cell>
          <cell r="B5077" t="str">
            <v>Luva de redução, em ferro galvanizado, 3" x 2.1/2", conexão rosqueada, instalado em rede de alimentação para hidrante - fornecimento e instalação. af_12/2015</v>
          </cell>
          <cell r="C5077" t="str">
            <v>un</v>
          </cell>
          <cell r="D5077">
            <v>79.239999999999995</v>
          </cell>
        </row>
        <row r="5078">
          <cell r="A5078" t="str">
            <v>92937</v>
          </cell>
          <cell r="B5078" t="str">
            <v>Luva de redução, em ferro galvanizado, 3" x 2", conexão rosqueada, instalado em rede de alimentação para hidrante - fornecimento e instalação. af_12/2015</v>
          </cell>
          <cell r="C5078" t="str">
            <v>un</v>
          </cell>
          <cell r="D5078">
            <v>79.239999999999995</v>
          </cell>
        </row>
        <row r="5079">
          <cell r="A5079" t="str">
            <v>92938</v>
          </cell>
          <cell r="B5079" t="str">
            <v>Luva de redução, em ferro galvanizado, 1" x 1/2", conexão rosqueada, instalado em rede de alimentação para sprinkler - fornecimento e instalação. af_12/2015</v>
          </cell>
          <cell r="C5079" t="str">
            <v>un</v>
          </cell>
          <cell r="D5079">
            <v>15.26</v>
          </cell>
        </row>
        <row r="5080">
          <cell r="A5080" t="str">
            <v>92939</v>
          </cell>
          <cell r="B5080" t="str">
            <v>Luva de redução, em ferro galvanizado, 1" x 3/4", conexão rosqueada, instalado em rede de alimentação para sprinkler - fornecimento e instalação. af_12/2015</v>
          </cell>
          <cell r="C5080" t="str">
            <v>un</v>
          </cell>
          <cell r="D5080">
            <v>15.35</v>
          </cell>
        </row>
        <row r="5081">
          <cell r="A5081" t="str">
            <v>92940</v>
          </cell>
          <cell r="B5081" t="str">
            <v>Luva de redução, em ferro galvanizado, 1.1/4" x 1", conexão rosqueada, instalado em rede de alimentação para sprinkler - fornecimento e instalação. af_12/2015</v>
          </cell>
          <cell r="C5081" t="str">
            <v>un</v>
          </cell>
          <cell r="D5081">
            <v>18.66</v>
          </cell>
        </row>
        <row r="5082">
          <cell r="A5082" t="str">
            <v>92941</v>
          </cell>
          <cell r="B5082" t="str">
            <v>Luva de redução, em ferro galvanizado, 1.1/4" x 1/2", conexão rosqueada, instalado em rede de alimentação para sprinkler - fornecimento e instalação. af_12/2015</v>
          </cell>
          <cell r="C5082" t="str">
            <v>un</v>
          </cell>
          <cell r="D5082">
            <v>18.48</v>
          </cell>
        </row>
        <row r="5083">
          <cell r="A5083" t="str">
            <v>92942</v>
          </cell>
          <cell r="B5083" t="str">
            <v>Luva de redução, em ferro galvanizado, 1.1/4" x 3/4", conexão rosqueada, instalado em rede de alimentação para sprinkler - fornecimento e instalação. af_12/2015</v>
          </cell>
          <cell r="C5083" t="str">
            <v>un</v>
          </cell>
          <cell r="D5083">
            <v>18.48</v>
          </cell>
        </row>
        <row r="5084">
          <cell r="A5084" t="str">
            <v>92943</v>
          </cell>
          <cell r="B5084" t="str">
            <v>Luva de redução, em ferro galvanizado, 1.1/2" x 1.1/4", conexão rosqueada, instalado em rede de alimentação para sprinkler - fornecimento e instalação. af_12/2015</v>
          </cell>
          <cell r="C5084" t="str">
            <v>un</v>
          </cell>
          <cell r="D5084">
            <v>22.66</v>
          </cell>
        </row>
        <row r="5085">
          <cell r="A5085" t="str">
            <v>92944</v>
          </cell>
          <cell r="B5085" t="str">
            <v>Luva de redução, em ferro galvanizado, 1.1/2" x 1", conexão rosqueada, instalado em rede de alimentação para sprinkler - fornecimento e instalação. af_12/2015</v>
          </cell>
          <cell r="C5085" t="str">
            <v>un</v>
          </cell>
          <cell r="D5085">
            <v>22.84</v>
          </cell>
        </row>
        <row r="5086">
          <cell r="A5086" t="str">
            <v>92945</v>
          </cell>
          <cell r="B5086" t="str">
            <v>Luva de redução, em ferro galvanizado, 1.1/2" x 3/4", conexão rosqueada, instalado em rede de alimentação para sprinkler - fornecimento e instalação. af_12/2015</v>
          </cell>
          <cell r="C5086" t="str">
            <v>un</v>
          </cell>
          <cell r="D5086">
            <v>22.43</v>
          </cell>
        </row>
        <row r="5087">
          <cell r="A5087" t="str">
            <v>92946</v>
          </cell>
          <cell r="B5087" t="str">
            <v>Luva de redução, em ferro galvanizado, 2" x 1.1/2", conexão rosqueada, instalado em rede de alimentação para sprinkler - fornecimento e instalação. af_12/2015</v>
          </cell>
          <cell r="C5087" t="str">
            <v>un</v>
          </cell>
          <cell r="D5087">
            <v>30.81</v>
          </cell>
        </row>
        <row r="5088">
          <cell r="A5088" t="str">
            <v>92947</v>
          </cell>
          <cell r="B5088" t="str">
            <v>Luva de redução, em ferro galvanizado, 2" x 1.1/4", conexão rosqueada, instalado em rede de alimentação para sprinkler - fornecimento e instalação. af_12/2015</v>
          </cell>
          <cell r="C5088" t="str">
            <v>un</v>
          </cell>
          <cell r="D5088">
            <v>30.77</v>
          </cell>
        </row>
        <row r="5089">
          <cell r="A5089" t="str">
            <v>92948</v>
          </cell>
          <cell r="B5089" t="str">
            <v>Luva de redução, em ferro galvanizado, 2" x 1", conexão rosqueada, instalado em rede de alimentação para sprinkler - fornecimento e instalação. af_12/2015</v>
          </cell>
          <cell r="C5089" t="str">
            <v>un</v>
          </cell>
          <cell r="D5089">
            <v>30.58</v>
          </cell>
        </row>
        <row r="5090">
          <cell r="A5090" t="str">
            <v>92949</v>
          </cell>
          <cell r="B5090" t="str">
            <v>Luva de redução, em ferro galvanizado, 2 1/2" x 1.1/2", conexão rosqueada, instalado em rede de alimentação para sprinkler - fornecimento e instalação. af_12/2015</v>
          </cell>
          <cell r="C5090" t="str">
            <v>un</v>
          </cell>
          <cell r="D5090">
            <v>50.13</v>
          </cell>
        </row>
        <row r="5091">
          <cell r="A5091" t="str">
            <v>92950</v>
          </cell>
          <cell r="B5091" t="str">
            <v>Luva de redução, em ferro galvanizado, 2 1/2" x 2", conexão rosqueada, instalado em rede de alimentação para sprinkler - fornecimento e instalação. af_12/2015</v>
          </cell>
          <cell r="C5091" t="str">
            <v>un</v>
          </cell>
          <cell r="D5091">
            <v>50.13</v>
          </cell>
        </row>
        <row r="5092">
          <cell r="A5092" t="str">
            <v>92951</v>
          </cell>
          <cell r="B5092" t="str">
            <v>Luva de redução, em ferro galvanizado, 3" x 2.1/2", conexão rosqueada, instalado em rede de alimentação para sprinkler - fornecimento e instalação. af_12/2015</v>
          </cell>
          <cell r="C5092" t="str">
            <v>un</v>
          </cell>
          <cell r="D5092">
            <v>69.23</v>
          </cell>
        </row>
        <row r="5093">
          <cell r="A5093" t="str">
            <v>92952</v>
          </cell>
          <cell r="B5093" t="str">
            <v>Luva de redução, em ferro galvanizado, 3" x 2", conexão rosqueada, instalado em rede de alimentação para sprinkler - fornecimento e instalação. af_12/2015</v>
          </cell>
          <cell r="C5093" t="str">
            <v>un</v>
          </cell>
          <cell r="D5093">
            <v>69.23</v>
          </cell>
        </row>
        <row r="5094">
          <cell r="A5094" t="str">
            <v>92953</v>
          </cell>
          <cell r="B5094" t="str">
            <v>Luva de redução, em ferro galvanizado, 3/4" x 1/2", conexão rosqueada, instalado em ramais e sub-ramais de gás - fornecimento e instalação. af_12/2015</v>
          </cell>
          <cell r="C5094" t="str">
            <v>un</v>
          </cell>
          <cell r="D5094">
            <v>12.73</v>
          </cell>
        </row>
        <row r="5095">
          <cell r="A5095" t="str">
            <v>93050</v>
          </cell>
          <cell r="B5095" t="str">
            <v>Luva passante em cobre, sem anel de solda, dn 22 mm, instalado em prumada fornecimento e instalação. af_01/2016_p</v>
          </cell>
          <cell r="C5095" t="str">
            <v>un</v>
          </cell>
          <cell r="D5095">
            <v>5.68</v>
          </cell>
        </row>
        <row r="5096">
          <cell r="A5096" t="str">
            <v>93051</v>
          </cell>
          <cell r="B5096" t="str">
            <v>Bucha de redução em cobre, sem anel de solda, ponta x bolsa, 22 x 15 mm, instalado em prumada fornecimento e instalação. af_01/2016_p</v>
          </cell>
          <cell r="C5096" t="str">
            <v>un</v>
          </cell>
          <cell r="D5096">
            <v>5.24</v>
          </cell>
        </row>
        <row r="5097">
          <cell r="A5097" t="str">
            <v>93052</v>
          </cell>
          <cell r="B5097" t="str">
            <v>Junta de expansão em cobre, ponta x ponta, dn 22 mm, instalado em prumada fornecimento e instalação. af_01/2016_p</v>
          </cell>
          <cell r="C5097" t="str">
            <v>un</v>
          </cell>
          <cell r="D5097">
            <v>255.33</v>
          </cell>
        </row>
        <row r="5098">
          <cell r="A5098" t="str">
            <v>93054</v>
          </cell>
          <cell r="B5098" t="str">
            <v>Conector em bronze/latão, sem anel de solda, bolsa x rosca f, 22 mm x 3/4¿, instalado em prumada fornecimento e instalação. af_01/2016_p</v>
          </cell>
          <cell r="C5098" t="str">
            <v>un</v>
          </cell>
          <cell r="D5098">
            <v>10.89</v>
          </cell>
        </row>
        <row r="5099">
          <cell r="A5099" t="str">
            <v>93055</v>
          </cell>
          <cell r="B5099" t="str">
            <v>Curva de transposição em bronze/latão, sem anel de solda, bolsa x bolsa, dn 22 mm, instalado em prumada fornecimento e instalação. af_01/2016_p</v>
          </cell>
          <cell r="C5099" t="str">
            <v>un</v>
          </cell>
          <cell r="D5099">
            <v>22.21</v>
          </cell>
        </row>
        <row r="5100">
          <cell r="A5100" t="str">
            <v>93056</v>
          </cell>
          <cell r="B5100" t="str">
            <v>Luva passante em cobre, sem anel de solda, dn 28 mm, instalado em prumada fornecimento e instalação. af_01/2016_p</v>
          </cell>
          <cell r="C5100" t="str">
            <v>un</v>
          </cell>
          <cell r="D5100">
            <v>8.24</v>
          </cell>
        </row>
        <row r="5101">
          <cell r="A5101" t="str">
            <v>93057</v>
          </cell>
          <cell r="B5101" t="str">
            <v>Bucha de redução em cobre, sem anel de solda, ponta x bolsa, 28 x 22 mm, instalado em prumada fornecimento e instalação. af_01/2016_p</v>
          </cell>
          <cell r="C5101" t="str">
            <v>un</v>
          </cell>
          <cell r="D5101">
            <v>7.18</v>
          </cell>
        </row>
        <row r="5102">
          <cell r="A5102" t="str">
            <v>93058</v>
          </cell>
          <cell r="B5102" t="str">
            <v>Junta de expansão em cobre, ponta x ponta, dn 28 mm, instalado em prumada fornecimento e instalação. af_01/2016_p</v>
          </cell>
          <cell r="C5102" t="str">
            <v>un</v>
          </cell>
          <cell r="D5102">
            <v>280.7</v>
          </cell>
        </row>
        <row r="5103">
          <cell r="A5103" t="str">
            <v>93059</v>
          </cell>
          <cell r="B5103" t="str">
            <v>Conector em bronze/latão, sem anel de solda, bolsa x rosca f, 28 mm x 1/2¿, instalado em prumada fornecimento e instalação. af_01/2016_p</v>
          </cell>
          <cell r="C5103" t="str">
            <v>un</v>
          </cell>
          <cell r="D5103">
            <v>14.88</v>
          </cell>
        </row>
        <row r="5104">
          <cell r="A5104" t="str">
            <v>93060</v>
          </cell>
          <cell r="B5104" t="str">
            <v>Curva de transposição em bronze/latão, sem anel de solda, bolsa x bolsa, 28 mm, instalado em prumada fornecimento e instalação. af_01/2016_p</v>
          </cell>
          <cell r="C5104" t="str">
            <v>un</v>
          </cell>
          <cell r="D5104">
            <v>38.64</v>
          </cell>
        </row>
        <row r="5105">
          <cell r="A5105" t="str">
            <v>93061</v>
          </cell>
          <cell r="B5105" t="str">
            <v>Luva passante em cobre, sem anel de solda, dn 35 mm, instalado em prumada fornecimento e instalação. af_01/2016_p</v>
          </cell>
          <cell r="C5105" t="str">
            <v>un</v>
          </cell>
          <cell r="D5105">
            <v>15.41</v>
          </cell>
        </row>
        <row r="5106">
          <cell r="A5106" t="str">
            <v>93062</v>
          </cell>
          <cell r="B5106" t="str">
            <v>Bucha de redução em cobre, sem anel de solda, ponta x bolsa, 35 x 28 mm, instalado em prumada fornecimento e instalação. af_01/2016_p</v>
          </cell>
          <cell r="C5106" t="str">
            <v>un</v>
          </cell>
          <cell r="D5106">
            <v>13.35</v>
          </cell>
        </row>
        <row r="5107">
          <cell r="A5107" t="str">
            <v>93063</v>
          </cell>
          <cell r="B5107" t="str">
            <v>Junta de expansão em bronze/latão, ponta x ponta, dn 35 mm, instalado em prumada fornecimento e instalação. af_01/2016_p</v>
          </cell>
          <cell r="C5107" t="str">
            <v>un</v>
          </cell>
          <cell r="D5107">
            <v>321.43</v>
          </cell>
        </row>
        <row r="5108">
          <cell r="A5108" t="str">
            <v>93064</v>
          </cell>
          <cell r="B5108" t="str">
            <v>Luva passante em cobre, sem anel de solda, dn 42 mm, instalado em prumada fornecimento e instalação. af_01/2016_p</v>
          </cell>
          <cell r="C5108" t="str">
            <v>un</v>
          </cell>
          <cell r="D5108">
            <v>23.05</v>
          </cell>
        </row>
        <row r="5109">
          <cell r="A5109" t="str">
            <v>93065</v>
          </cell>
          <cell r="B5109" t="str">
            <v>Bucha de redução em cobre, sem anel de solda, ponta x bolsa, 42 x 35 mm, instalado em prumada fornecimento e instalação. af_01/2016_p</v>
          </cell>
          <cell r="C5109" t="str">
            <v>un</v>
          </cell>
          <cell r="D5109">
            <v>21.53</v>
          </cell>
        </row>
        <row r="5110">
          <cell r="A5110" t="str">
            <v>93066</v>
          </cell>
          <cell r="B5110" t="str">
            <v>Junta de expansão em bronze/latão, ponta x ponta, dn 42 mm, instalado em prumada fornecimento e instalação. af_01/2016_p</v>
          </cell>
          <cell r="C5110" t="str">
            <v>un</v>
          </cell>
          <cell r="D5110">
            <v>402.7</v>
          </cell>
        </row>
        <row r="5111">
          <cell r="A5111" t="str">
            <v>93067</v>
          </cell>
          <cell r="B5111" t="str">
            <v>Luva passante em cobre, sem anel de solda, dn 54 mm, instalado em prumada fornecimento e instalação. af_01/2016_p</v>
          </cell>
          <cell r="C5111" t="str">
            <v>un</v>
          </cell>
          <cell r="D5111">
            <v>34.18</v>
          </cell>
        </row>
        <row r="5112">
          <cell r="A5112" t="str">
            <v>93068</v>
          </cell>
          <cell r="B5112" t="str">
            <v>Bucha de redução em cobre, sem anel de solda, ponta x bolsa, 54 x 42 mm, instalado em prumada fornecimento e instalação. af_01/2016_p</v>
          </cell>
          <cell r="C5112" t="str">
            <v>un</v>
          </cell>
          <cell r="D5112">
            <v>29.73</v>
          </cell>
        </row>
        <row r="5113">
          <cell r="A5113" t="str">
            <v>93069</v>
          </cell>
          <cell r="B5113" t="str">
            <v>Junta de expansão em bronze/latão, ponta x ponta, dn 54 mm, instalado em prumada fornecimento e instalação. af_01/2016_p</v>
          </cell>
          <cell r="C5113" t="str">
            <v>un</v>
          </cell>
          <cell r="D5113">
            <v>558</v>
          </cell>
        </row>
        <row r="5114">
          <cell r="A5114" t="str">
            <v>93070</v>
          </cell>
          <cell r="B5114" t="str">
            <v>Luva passante em cobre, sem anel de solda, dn 66 mm, instalado em prumada fornecimento e instalação. af_01/2016_p</v>
          </cell>
          <cell r="C5114" t="str">
            <v>un</v>
          </cell>
          <cell r="D5114">
            <v>88.12</v>
          </cell>
        </row>
        <row r="5115">
          <cell r="A5115" t="str">
            <v>93071</v>
          </cell>
          <cell r="B5115" t="str">
            <v>Bucha de redução em cobre, sem anel de solda, ponta x bolsa, 66 x 54 mm, instalado em prumada fornecimento e instalação. af_01/2016_p</v>
          </cell>
          <cell r="C5115" t="str">
            <v>un</v>
          </cell>
          <cell r="D5115">
            <v>81.69</v>
          </cell>
        </row>
        <row r="5116">
          <cell r="A5116" t="str">
            <v>93072</v>
          </cell>
          <cell r="B5116" t="str">
            <v>Junta de expansão em bronze/latão, ponta x ponta, dn 66 mm, instalado em prumada fornecimento e instalação. af_01/2016_p</v>
          </cell>
          <cell r="C5116" t="str">
            <v>un</v>
          </cell>
          <cell r="D5116">
            <v>736.3</v>
          </cell>
        </row>
        <row r="5117">
          <cell r="A5117" t="str">
            <v>93073</v>
          </cell>
          <cell r="B5117" t="str">
            <v>Te dupla curva em bronze/latão, sem anel de solda, rosca f x bolsa x rosca f, 3/4¿ x 22 x 3/4¿, instalado em prumada fornecimento e instalação. af_01/2016_p</v>
          </cell>
          <cell r="C5117" t="str">
            <v>un</v>
          </cell>
          <cell r="D5117">
            <v>40.880000000000003</v>
          </cell>
        </row>
        <row r="5118">
          <cell r="A5118" t="str">
            <v>93074</v>
          </cell>
          <cell r="B5118" t="str">
            <v>Curva em cobre, 45 graus, sem anel de solda, bolsa x bolsa, dn 15 mm, instalado em ramal de distribuição fornecimento e instalação. af_01/2016_p</v>
          </cell>
          <cell r="C5118" t="str">
            <v>un</v>
          </cell>
          <cell r="D5118">
            <v>6.93</v>
          </cell>
        </row>
        <row r="5119">
          <cell r="A5119" t="str">
            <v>93075</v>
          </cell>
          <cell r="B5119" t="str">
            <v>Cotovelo em bronze/latão, 90 graus, sem anel de solda, bolsa x rosca f, dn 15 mm x 1/2¿, instalado em ramal de distribuição fornecimento e instalação. af_01/2016_p</v>
          </cell>
          <cell r="C5119" t="str">
            <v>un</v>
          </cell>
          <cell r="D5119">
            <v>11.17</v>
          </cell>
        </row>
        <row r="5120">
          <cell r="A5120" t="str">
            <v>93076</v>
          </cell>
          <cell r="B5120" t="str">
            <v>Curva em cobre, 45 graus, sem anel de solda, bolsa x bolsa, dn 22 mm, instalado em ramal de distribuição fornecimento e instalação. af_01/2016_p</v>
          </cell>
          <cell r="C5120" t="str">
            <v>un</v>
          </cell>
          <cell r="D5120">
            <v>10.77</v>
          </cell>
        </row>
        <row r="5121">
          <cell r="A5121" t="str">
            <v>93077</v>
          </cell>
          <cell r="B5121" t="str">
            <v>Cotovelo em bronze/latão, 90 graus, sem anel de solda, bolsa x rosca f, dn 22 mm x 1/2¿, instalado em ramal de distribuição fornecimento e instalação. af_01/2016_p</v>
          </cell>
          <cell r="C5121" t="str">
            <v>un</v>
          </cell>
          <cell r="D5121">
            <v>15.53</v>
          </cell>
        </row>
        <row r="5122">
          <cell r="A5122" t="str">
            <v>93078</v>
          </cell>
          <cell r="B5122" t="str">
            <v>Cotovelo em bronze/latão, 90 graus, sem anel de solda, bolsa x rosca f, dn 22 mm x 3/4¿, instalado em ramal de distribuição fornecimento e instalação. af_01/2016_p</v>
          </cell>
          <cell r="C5122" t="str">
            <v>un</v>
          </cell>
          <cell r="D5122">
            <v>16.78</v>
          </cell>
        </row>
        <row r="5123">
          <cell r="A5123" t="str">
            <v>93079</v>
          </cell>
          <cell r="B5123" t="str">
            <v>Curva em cobre, 45 graus, sem anel de solda, bolsa x bolsa, dn 28 mm, instalado em ramal de distribuição fornecimento e instalação. af_01/2016_p</v>
          </cell>
          <cell r="C5123" t="str">
            <v>un</v>
          </cell>
          <cell r="D5123">
            <v>14.8</v>
          </cell>
        </row>
        <row r="5124">
          <cell r="A5124" t="str">
            <v>93080</v>
          </cell>
          <cell r="B5124" t="str">
            <v>Luva passante em cobre, sem anel de solda, dn 15 mm, instalado em ramal de distribuição fornecimento e instalação. af_01/2016_p</v>
          </cell>
          <cell r="C5124" t="str">
            <v>un</v>
          </cell>
          <cell r="D5124">
            <v>4.4400000000000004</v>
          </cell>
        </row>
        <row r="5125">
          <cell r="A5125" t="str">
            <v>93081</v>
          </cell>
          <cell r="B5125" t="str">
            <v>Conector em bronze/latão, sem anel de solda, bolsa x rosca f, dn 15 mm x 1/2¿, instalado em ramal de distribuição fornecimento e instalação. af_01/2016_p</v>
          </cell>
          <cell r="C5125" t="str">
            <v>un</v>
          </cell>
          <cell r="D5125">
            <v>9.81</v>
          </cell>
        </row>
        <row r="5126">
          <cell r="A5126" t="str">
            <v>93082</v>
          </cell>
          <cell r="B5126" t="str">
            <v>Curva de transposição em bronze/latão, sem anel de solda, dn 15 mm, instalado em ramal de distribuição fornecimento e instalação. af_01/2016_p</v>
          </cell>
          <cell r="C5126" t="str">
            <v>un</v>
          </cell>
          <cell r="D5126">
            <v>11.96</v>
          </cell>
        </row>
        <row r="5127">
          <cell r="A5127" t="str">
            <v>93083</v>
          </cell>
          <cell r="B5127" t="str">
            <v>Junta de expansão em cobre, ponta x ponta, dn 15 mm, instalado em ramal de distribuição fornecimento e instalação. af_01/2016_p</v>
          </cell>
          <cell r="C5127" t="str">
            <v>un</v>
          </cell>
          <cell r="D5127">
            <v>221.13</v>
          </cell>
        </row>
        <row r="5128">
          <cell r="A5128" t="str">
            <v>93084</v>
          </cell>
          <cell r="B5128" t="str">
            <v>Luva passante em cobre, sem anel de solda, dn 22 mm, instalado em ramal de distribuição fornecimento e instalação. af_01/2016_p</v>
          </cell>
          <cell r="C5128" t="str">
            <v>un</v>
          </cell>
          <cell r="D5128">
            <v>6.97</v>
          </cell>
        </row>
        <row r="5129">
          <cell r="A5129" t="str">
            <v>93085</v>
          </cell>
          <cell r="B5129" t="str">
            <v>Bucha de redução em cobre, sem anel de solda, ponta x bolsa, 22 x 15 mm, instalado em ramal de distribuição fornecimento e instalação. af_01/2016_p</v>
          </cell>
          <cell r="C5129" t="str">
            <v>un</v>
          </cell>
          <cell r="D5129">
            <v>6.53</v>
          </cell>
        </row>
        <row r="5130">
          <cell r="A5130" t="str">
            <v>93086</v>
          </cell>
          <cell r="B5130" t="str">
            <v>Junta de expansão em cobre, ponta x ponta, dn 22 mm, instalado em ramal de distribuição fornecimento e instalação. af_01/2016_p</v>
          </cell>
          <cell r="C5130" t="str">
            <v>un</v>
          </cell>
          <cell r="D5130">
            <v>256.62</v>
          </cell>
        </row>
        <row r="5131">
          <cell r="A5131" t="str">
            <v>93087</v>
          </cell>
          <cell r="B5131" t="str">
            <v>Conector em bronze/latão, sem anel de solda, bolsa x rosca f, dn 22 mm x 1/2¿, instalado em ramal de distribuição fornecimento e instalação. af_01/2016_p</v>
          </cell>
          <cell r="C5131" t="str">
            <v>un</v>
          </cell>
          <cell r="D5131">
            <v>10.51</v>
          </cell>
        </row>
        <row r="5132">
          <cell r="A5132" t="str">
            <v>93088</v>
          </cell>
          <cell r="B5132" t="str">
            <v>Conector em bronze/latão, sem anel de solda, bolsa x rosca f, dn 22 mm x 3/4¿, instalado em ramal de distribuição fornecimento e instalação. af_01/2016_p</v>
          </cell>
          <cell r="C5132" t="str">
            <v>un</v>
          </cell>
          <cell r="D5132">
            <v>12.18</v>
          </cell>
        </row>
        <row r="5133">
          <cell r="A5133" t="str">
            <v>93089</v>
          </cell>
          <cell r="B5133" t="str">
            <v>Curva de transposição em bronze/latão, sem anel de solda, bolsa x bolsa, dn 22 mm, instalado em ramal de distribuição fornecimento e instalação. af_01/2016_p</v>
          </cell>
          <cell r="C5133" t="str">
            <v>un</v>
          </cell>
          <cell r="D5133">
            <v>23.5</v>
          </cell>
        </row>
        <row r="5134">
          <cell r="A5134" t="str">
            <v>93090</v>
          </cell>
          <cell r="B5134" t="str">
            <v>Luva passante em cobre, sem anel de solda, dn 28 mm, instalado em ramal de distribuição fornecimento e instalação. af_01/2016_p</v>
          </cell>
          <cell r="C5134" t="str">
            <v>un</v>
          </cell>
          <cell r="D5134">
            <v>9.5299999999999994</v>
          </cell>
        </row>
        <row r="5135">
          <cell r="A5135" t="str">
            <v>93091</v>
          </cell>
          <cell r="B5135" t="str">
            <v>Bucha de redução em cobre, sem anel de solda, ponta x bolsa, 28 x 22 mm, instalado em ramal de distribuição fornecimento e instalação. af_01/2016_p</v>
          </cell>
          <cell r="C5135" t="str">
            <v>un</v>
          </cell>
          <cell r="D5135">
            <v>8.4700000000000006</v>
          </cell>
        </row>
        <row r="5136">
          <cell r="A5136" t="str">
            <v>93092</v>
          </cell>
          <cell r="B5136" t="str">
            <v>Junta de expansão em cobre, ponta x ponta, dn 28 mm, instalado em ramal de distribuição fornecimento e instalação. af_01/2016_p</v>
          </cell>
          <cell r="C5136" t="str">
            <v>un</v>
          </cell>
          <cell r="D5136">
            <v>281.99</v>
          </cell>
        </row>
        <row r="5137">
          <cell r="A5137" t="str">
            <v>93093</v>
          </cell>
          <cell r="B5137" t="str">
            <v>Conector em bronze/latão, sem anel de solda, bolsa x rosca f, dn 28 mm x 1/2¿, instalado em ramal de distribuição fornecimento e instalação. af_01/2016_p</v>
          </cell>
          <cell r="C5137" t="str">
            <v>un</v>
          </cell>
          <cell r="D5137">
            <v>16.170000000000002</v>
          </cell>
        </row>
        <row r="5138">
          <cell r="A5138" t="str">
            <v>93094</v>
          </cell>
          <cell r="B5138" t="str">
            <v>Curva de transposição em bronze/latão, sem anel de solda, bolsa x bolsa, dn 28 mm, instalado em ramal de distribuição fornecimento e instalação. af_01/2016_p</v>
          </cell>
          <cell r="C5138" t="str">
            <v>un</v>
          </cell>
          <cell r="D5138">
            <v>39.93</v>
          </cell>
        </row>
        <row r="5139">
          <cell r="A5139" t="str">
            <v>93095</v>
          </cell>
          <cell r="B5139" t="str">
            <v>Te dupla curva em bronze/latão, sem anel de solda, rosca f x bolsa x rosca f, 1/2¿ x 15 x 1/2¿, instalado em ramal de distribuição fornecimento e instalação. af_01/2016_p</v>
          </cell>
          <cell r="C5139" t="str">
            <v>un</v>
          </cell>
          <cell r="D5139">
            <v>30.77</v>
          </cell>
        </row>
        <row r="5140">
          <cell r="A5140" t="str">
            <v>93096</v>
          </cell>
          <cell r="B5140" t="str">
            <v>Te dupla curva em bronze/latão, sem anel de solda, rosca f x bolsa x rosca f, 3/4¿ x 22 x 3/4¿, instalado em ramal de distribuição fornecimento e instalação. af_01/2016_p</v>
          </cell>
          <cell r="C5140" t="str">
            <v>un</v>
          </cell>
          <cell r="D5140">
            <v>43.4</v>
          </cell>
        </row>
        <row r="5141">
          <cell r="A5141" t="str">
            <v>93097</v>
          </cell>
          <cell r="B5141" t="str">
            <v>Curva em cobre, 45 graus, sem anel de solda, bolsa x bolsa, dn 15 mm, instalado em ramal e sub-ramal fornecimento e instalação. af_01/2016_p</v>
          </cell>
          <cell r="C5141" t="str">
            <v>un</v>
          </cell>
          <cell r="D5141">
            <v>7.07</v>
          </cell>
        </row>
        <row r="5142">
          <cell r="A5142" t="str">
            <v>93098</v>
          </cell>
          <cell r="B5142" t="str">
            <v>Cotovelo em bronze/latão, 90 graus, sem anel de solda, bolsa x rosca f, dn 15 mm x 1/2¿, instalado em ramal e sub-ramal fornecimento e instalação. af_01/2016_p</v>
          </cell>
          <cell r="C5142" t="str">
            <v>un</v>
          </cell>
          <cell r="D5142">
            <v>11.31</v>
          </cell>
        </row>
        <row r="5143">
          <cell r="A5143" t="str">
            <v>93099</v>
          </cell>
          <cell r="B5143" t="str">
            <v>Curva em cobre, 45 graus, sem anel de solda, bolsa x bolsa, dn 22 mm, instalado em ramal e sub-ramal fornecimento e instalação. af_01/2016_p</v>
          </cell>
          <cell r="C5143" t="str">
            <v>un</v>
          </cell>
          <cell r="D5143">
            <v>12.52</v>
          </cell>
        </row>
        <row r="5144">
          <cell r="A5144" t="str">
            <v>93100</v>
          </cell>
          <cell r="B5144" t="str">
            <v>Cotovelo em bronze/latão, 90 graus, sem anel de solda, bolsa x rosca f, dn 22 mm x 1/2¿, instalado em ramal e sub-ramal fornecimento e instalação. af_01/2016_p</v>
          </cell>
          <cell r="C5144" t="str">
            <v>un</v>
          </cell>
          <cell r="D5144">
            <v>17.28</v>
          </cell>
        </row>
        <row r="5145">
          <cell r="A5145" t="str">
            <v>93101</v>
          </cell>
          <cell r="B5145" t="str">
            <v>Cotovelo em bronze/latão, 90 graus, sem anel de solda, bolsa x rosca f, dn 22 mm x 3/4¿, instalado em ramal e sub-ramal fornecimento e instalação. af_01/2016_p</v>
          </cell>
          <cell r="C5145" t="str">
            <v>un</v>
          </cell>
          <cell r="D5145">
            <v>18.53</v>
          </cell>
        </row>
        <row r="5146">
          <cell r="A5146" t="str">
            <v>93102</v>
          </cell>
          <cell r="B5146" t="str">
            <v>Curva em cobre, 45 graus, sem anel de solda, bolsa x bolsa, dn 28 mm, instalado em ramal e sub-ramal fornecimento e instalação. af_01/2016_p</v>
          </cell>
          <cell r="C5146" t="str">
            <v>un</v>
          </cell>
          <cell r="D5146">
            <v>16.62</v>
          </cell>
        </row>
        <row r="5147">
          <cell r="A5147" t="str">
            <v>93103</v>
          </cell>
          <cell r="B5147" t="str">
            <v>Luva passante em cobre, sem anel de solda, dn 15 mm, instalado em ramal e sub-ramal fornecimento e instalação. af_01/2016_p</v>
          </cell>
          <cell r="C5147" t="str">
            <v>un</v>
          </cell>
          <cell r="D5147">
            <v>4.55</v>
          </cell>
        </row>
        <row r="5148">
          <cell r="A5148" t="str">
            <v>93104</v>
          </cell>
          <cell r="B5148" t="str">
            <v>Conector em bronze/latão, sem anel de solda, bolsa x rosca f, 15 mm x 1/2¿, instalado em ramal e sub-ramal fornecimento e instalação. af_01/2016_p</v>
          </cell>
          <cell r="C5148" t="str">
            <v>un</v>
          </cell>
          <cell r="D5148">
            <v>9.93</v>
          </cell>
        </row>
        <row r="5149">
          <cell r="A5149" t="str">
            <v>93105</v>
          </cell>
          <cell r="B5149" t="str">
            <v>Curva de transposição em bronze/latão, sem anel de solda, bolsa x bolsa, dn 15 mm, instalado em ramal e sub-ramal fornecimento e instalação. af_01/2016_p</v>
          </cell>
          <cell r="C5149" t="str">
            <v>un</v>
          </cell>
          <cell r="D5149">
            <v>12.08</v>
          </cell>
        </row>
        <row r="5150">
          <cell r="A5150" t="str">
            <v>93106</v>
          </cell>
          <cell r="B5150" t="str">
            <v>Junta de expansão em cobre, ponta x ponta, dn 15 mm, instalado em ramal e sub-ramal fornecimento e instalação. af_01/2016_p</v>
          </cell>
          <cell r="C5150" t="str">
            <v>un</v>
          </cell>
          <cell r="D5150">
            <v>221.24</v>
          </cell>
        </row>
        <row r="5151">
          <cell r="A5151" t="str">
            <v>93107</v>
          </cell>
          <cell r="B5151" t="str">
            <v>Luva passante em cobre, sem anel de solda, dn 22 mm, instalado em ramal e sub-ramal fornecimento e instalação. af_01/2016_p</v>
          </cell>
          <cell r="C5151" t="str">
            <v>un</v>
          </cell>
          <cell r="D5151">
            <v>8.11</v>
          </cell>
        </row>
        <row r="5152">
          <cell r="A5152" t="str">
            <v>93108</v>
          </cell>
          <cell r="B5152" t="str">
            <v>Bucha de redução em cobre, sem anel de solda, ponta x bolsa, 22 x 15 mm, instalado em ramal e sub-ramal fornecimento e instalação. af_01/2016_p</v>
          </cell>
          <cell r="C5152" t="str">
            <v>un</v>
          </cell>
          <cell r="D5152">
            <v>7.67</v>
          </cell>
        </row>
        <row r="5153">
          <cell r="A5153" t="str">
            <v>93109</v>
          </cell>
          <cell r="B5153" t="str">
            <v>Junta de expansão em cobre, ponta x ponta, 22 mm, instalado em ramal e sub-ramal fornecimento e instalação. af_01/2016_p</v>
          </cell>
          <cell r="C5153" t="str">
            <v>un</v>
          </cell>
          <cell r="D5153">
            <v>257.76</v>
          </cell>
        </row>
        <row r="5154">
          <cell r="A5154" t="str">
            <v>93110</v>
          </cell>
          <cell r="B5154" t="str">
            <v>Conector em bronze/latão, sem anel de solda, bolsa x rosca f, 22 mm x 1/2¿, instalado em ramal e sub-ramal fornecimento e instalação. af_01/2016_p</v>
          </cell>
          <cell r="C5154" t="str">
            <v>un</v>
          </cell>
          <cell r="D5154">
            <v>11.66</v>
          </cell>
        </row>
        <row r="5155">
          <cell r="A5155" t="str">
            <v>93111</v>
          </cell>
          <cell r="B5155" t="str">
            <v>Conector em bronze/latão, sem anel de solda, bolsa x rosca f, 22 mm x 3/4¿, instalado em ramal e sub-ramal fornecimento e instalação. af_01/2016_p</v>
          </cell>
          <cell r="C5155" t="str">
            <v>un</v>
          </cell>
          <cell r="D5155">
            <v>13.32</v>
          </cell>
        </row>
        <row r="5156">
          <cell r="A5156" t="str">
            <v>93112</v>
          </cell>
          <cell r="B5156" t="str">
            <v>Curva de transposição em bronze/latão, sem anel de solda, bolsa x bolsa, 22 mm, instalado em ramal e sub-ramal fornecimento e instalação. af_01/2016_p</v>
          </cell>
          <cell r="C5156" t="str">
            <v>un</v>
          </cell>
          <cell r="D5156">
            <v>24.64</v>
          </cell>
        </row>
        <row r="5157">
          <cell r="A5157" t="str">
            <v>93113</v>
          </cell>
          <cell r="B5157" t="str">
            <v>Luva passante em cobre, sem anel de solda, dn 28 mm, instalado em ramal e sub-ramal fornecimento e instalação. af_01/2016_p</v>
          </cell>
          <cell r="C5157" t="str">
            <v>un</v>
          </cell>
          <cell r="D5157">
            <v>11.59</v>
          </cell>
        </row>
        <row r="5158">
          <cell r="A5158" t="str">
            <v>93114</v>
          </cell>
          <cell r="B5158" t="str">
            <v>Conector em bronze/latão, sem anel de solda, bolsa x rosca f, 28 mm x 1/2¿, instalado em ramal e sub-ramal fornecimento e instalação. af_01/2016_p</v>
          </cell>
          <cell r="C5158" t="str">
            <v>un</v>
          </cell>
          <cell r="D5158">
            <v>18.22</v>
          </cell>
        </row>
        <row r="5159">
          <cell r="A5159" t="str">
            <v>93115</v>
          </cell>
          <cell r="B5159" t="str">
            <v>Curva de transposição em bronze/latão, sem anel de solda, bolsa x bolsa, 28 mm, instalado em ramal e sub-ramal fornecimento e instalação. af_01/2016_p</v>
          </cell>
          <cell r="C5159" t="str">
            <v>un</v>
          </cell>
          <cell r="D5159">
            <v>41.99</v>
          </cell>
        </row>
        <row r="5160">
          <cell r="A5160" t="str">
            <v>93116</v>
          </cell>
          <cell r="B5160" t="str">
            <v>Junta de expansão em cobre, ponta x ponta, dn 28 mm, instalado em ramal e sub-ramal fornecimento e instalação. af_01/2016_p</v>
          </cell>
          <cell r="C5160" t="str">
            <v>un</v>
          </cell>
          <cell r="D5160">
            <v>284.05</v>
          </cell>
        </row>
        <row r="5161">
          <cell r="A5161" t="str">
            <v>93117</v>
          </cell>
          <cell r="B5161" t="str">
            <v>Te dupla curva em bronze/latão, sem anel de solda, rosca f x bolsa x rosca f, 1/2¿ x 15 x 1/2¿, instalado em ramal e sub-ramal fornecimento e instalação. af_01/2016_p</v>
          </cell>
          <cell r="C5161" t="str">
            <v>un</v>
          </cell>
          <cell r="D5161">
            <v>30.95</v>
          </cell>
        </row>
        <row r="5162">
          <cell r="A5162" t="str">
            <v>93118</v>
          </cell>
          <cell r="B5162" t="str">
            <v>Te dupla curva em bronze/latão, sem anel de solda, rosca f x bolsa, rosca f, 3/4¿ x 22 x 3/4¿, instalado em ramal e sub-ramal fornecimento e instalação. af_01/2016_p</v>
          </cell>
          <cell r="C5162" t="str">
            <v>un</v>
          </cell>
          <cell r="D5162">
            <v>45.7</v>
          </cell>
        </row>
        <row r="5163">
          <cell r="A5163" t="str">
            <v>93119</v>
          </cell>
          <cell r="B5163" t="str">
            <v>Curva em cobre, 45 graus, sem anel de solda, bolsa x bolsa, dn 22 mm, instalado em prumada fornecimento e instalação. af_01/2016_p</v>
          </cell>
          <cell r="C5163" t="str">
            <v>un</v>
          </cell>
          <cell r="D5163">
            <v>8.8699999999999992</v>
          </cell>
        </row>
        <row r="5164">
          <cell r="A5164" t="str">
            <v>93120</v>
          </cell>
          <cell r="B5164" t="str">
            <v>Cotovelo em bronze/latão, 90 graus, sem anel de solda, bolsa x rosca f, dn 22 mm x 1/2¿, instalado em prumada fornecimento e instalação. af_01/2016_p</v>
          </cell>
          <cell r="C5164" t="str">
            <v>un</v>
          </cell>
          <cell r="D5164">
            <v>13.63</v>
          </cell>
        </row>
        <row r="5165">
          <cell r="A5165" t="str">
            <v>93121</v>
          </cell>
          <cell r="B5165" t="str">
            <v>Cotovelo em bronze/latão, 90 graus, sem anel de solda, bolsa x rosca f, dn 22 mm x 3/4¿, instalado em prumada fornecimento e instalação. af_01/2016_p</v>
          </cell>
          <cell r="C5165" t="str">
            <v>un</v>
          </cell>
          <cell r="D5165">
            <v>14.88</v>
          </cell>
        </row>
        <row r="5166">
          <cell r="A5166" t="str">
            <v>93122</v>
          </cell>
          <cell r="B5166" t="str">
            <v>Curva em cobre, 45 graus, sem anel de solda, bolsa x bolsa, dn 28 mm, instalado em prumada fornecimento e instalação. af_01/2016_p</v>
          </cell>
          <cell r="C5166" t="str">
            <v>un</v>
          </cell>
          <cell r="D5166">
            <v>12.92</v>
          </cell>
        </row>
        <row r="5167">
          <cell r="A5167" t="str">
            <v>93123</v>
          </cell>
          <cell r="B5167" t="str">
            <v>Curva em cobre, 45 graus, sem anel de solda, bolsa x bolsa, dn 35 mm, instalado em prumada fornecimento e instalação. af_01/2016_p</v>
          </cell>
          <cell r="C5167" t="str">
            <v>un</v>
          </cell>
          <cell r="D5167">
            <v>28.28</v>
          </cell>
        </row>
        <row r="5168">
          <cell r="A5168" t="str">
            <v>93124</v>
          </cell>
          <cell r="B5168" t="str">
            <v>Curva em cobre, 45 graus, sem anel de solda, dn 42 mm, instalado em prumada fornecimento e instalação. af_01/2016_p</v>
          </cell>
          <cell r="C5168" t="str">
            <v>un</v>
          </cell>
          <cell r="D5168">
            <v>43.66</v>
          </cell>
        </row>
        <row r="5169">
          <cell r="A5169" t="str">
            <v>93125</v>
          </cell>
          <cell r="B5169" t="str">
            <v>Curva em cobre, 45 graus, sem anel de solda, bolsa x bolsa, dn 54 mm, instalado em prumada fornecimento e instalação. af_01/2016_p</v>
          </cell>
          <cell r="C5169" t="str">
            <v>un</v>
          </cell>
          <cell r="D5169">
            <v>63.46</v>
          </cell>
        </row>
        <row r="5170">
          <cell r="A5170" t="str">
            <v>93126</v>
          </cell>
          <cell r="B5170" t="str">
            <v>Curva em cobre, 90 graus, sem anel de solda, bolsa x bolsa, dn 66 mm, instalado em prumada fornecimento e instalação. af_01/2016_p</v>
          </cell>
          <cell r="C5170" t="str">
            <v>un</v>
          </cell>
          <cell r="D5170">
            <v>141.78</v>
          </cell>
        </row>
        <row r="5171">
          <cell r="A5171" t="str">
            <v>93133</v>
          </cell>
          <cell r="B5171" t="str">
            <v>Bucha de redução em cobre, sem anel de solda, ponta x bolsa, 28 x 22 mm, instalado em ramal e sub-ramal fornecimento e instalação. af_01/2016_p</v>
          </cell>
          <cell r="C5171" t="str">
            <v>un</v>
          </cell>
          <cell r="D5171">
            <v>558.45000000000005</v>
          </cell>
        </row>
        <row r="5172">
          <cell r="A5172" t="str">
            <v>87497</v>
          </cell>
          <cell r="B5172" t="str">
            <v>Alvenaria de vedação de blocos cerâmicos furados na horizontal de 11,5x19x19cm (espessura 11,5cm) de paredes com área líquida menor que 6m² sem vãos e argamassa de assentamento com preparo em betoneira. af_06/2014_p</v>
          </cell>
          <cell r="C5172" t="str">
            <v>m²</v>
          </cell>
          <cell r="D5172">
            <v>54.56</v>
          </cell>
        </row>
        <row r="5173">
          <cell r="A5173" t="str">
            <v>87498</v>
          </cell>
          <cell r="B5173" t="str">
            <v>Alvenaria de vedação de blocos cerâmicos furados na horizontal de 11,5x19x19cm (espessura 11,5cm) de paredes com área líquida menor que 6m² sem vãos e argamassa de assentamento com preparo manual. af_06/2014_p</v>
          </cell>
          <cell r="C5173" t="str">
            <v>m²</v>
          </cell>
          <cell r="D5173">
            <v>55.38</v>
          </cell>
        </row>
        <row r="5174">
          <cell r="A5174" t="str">
            <v>87505</v>
          </cell>
          <cell r="B5174" t="str">
            <v>Alvenaria de vedação de blocos cerâmicos furados na horizontal de 11,5x19x19cm (espessura 11,5m) de paredes com área líquida maior ou igual a 6m² sem vãos e argamassa de assentamento com preparo em betoneira. af_06/2014_p</v>
          </cell>
          <cell r="C5174" t="str">
            <v>m²</v>
          </cell>
          <cell r="D5174">
            <v>47.39</v>
          </cell>
        </row>
        <row r="5175">
          <cell r="A5175" t="str">
            <v>87506</v>
          </cell>
          <cell r="B5175" t="str">
            <v>Alvenaria de vedação de blocos cerâmicos furados na horizontal de 11,5x19x19cm (espessura 11,5m) de paredes com área líquida maior ou igual a 6m² sem vãos e argamassa de assentamento com preparo manual. af_06/2014_p</v>
          </cell>
          <cell r="C5175" t="str">
            <v>m²</v>
          </cell>
          <cell r="D5175">
            <v>48.22</v>
          </cell>
        </row>
        <row r="5176">
          <cell r="A5176" t="str">
            <v>87513</v>
          </cell>
          <cell r="B5176" t="str">
            <v>Alvenaria de vedação de blocos cerâmicos furados na horizontal de 11,5x19x19cm (espessura 11,5cm) de paredes com área líquida menor que 6m² com vãos e argamassa de assentamento com preparo em betoneira. af_06/2014_p</v>
          </cell>
          <cell r="C5176" t="str">
            <v>m²</v>
          </cell>
          <cell r="D5176">
            <v>60.75</v>
          </cell>
        </row>
        <row r="5177">
          <cell r="A5177" t="str">
            <v>87514</v>
          </cell>
          <cell r="B5177" t="str">
            <v>Alvenaria de vedação de blocos cerâmicos furados na horizontal de 11,5x19x19cm (espessura 11,5cm) de paredes com área líquida menor que 6m² com vãos e argamassa de assentamento com preparo manual. af_06/2014_p</v>
          </cell>
          <cell r="C5177" t="str">
            <v>m²</v>
          </cell>
          <cell r="D5177">
            <v>61.58</v>
          </cell>
        </row>
        <row r="5178">
          <cell r="A5178" t="str">
            <v>87521</v>
          </cell>
          <cell r="B5178" t="str">
            <v>Alvenaria de vedação de blocos cerâmicos furados na horizontal de 11,5x19x19cm (espessura 11,5cm) de paredes com área líquida maior ou igual a 6m² com vãos e argamassa de assentamento com preparo em betoneira. af_06/2014_p</v>
          </cell>
          <cell r="C5178" t="str">
            <v>m²</v>
          </cell>
          <cell r="D5178">
            <v>51.22</v>
          </cell>
        </row>
        <row r="5179">
          <cell r="A5179" t="str">
            <v>87522</v>
          </cell>
          <cell r="B5179" t="str">
            <v>Alvenaria de vedação de blocos cerâmicos furados na horizontal de 11,5x19x19cm (espessura 11,5cm) de paredes com área líquida maior ou igual a 6m² com vãos e argamassa de assentamento com preparo manual. af_06/2014_p</v>
          </cell>
          <cell r="C5179" t="str">
            <v>m²</v>
          </cell>
          <cell r="D5179">
            <v>52.05</v>
          </cell>
        </row>
        <row r="5180">
          <cell r="A5180" t="str">
            <v>91815</v>
          </cell>
          <cell r="B5180" t="str">
            <v>(composição representativa) de alvenaria de blocos de concreto estrutural 14x19x39 cm, (espessura 14 cm), fbk = 4,5 mpa, utilizando palheta, para edificação habitacional. af_10/2015</v>
          </cell>
          <cell r="C5180" t="str">
            <v>m²</v>
          </cell>
          <cell r="D5180">
            <v>49.88</v>
          </cell>
        </row>
        <row r="5181">
          <cell r="A5181" t="str">
            <v>91816</v>
          </cell>
          <cell r="B5181" t="str">
            <v>Composição representativa de serviços de alvenaria de blocos de concreto estrutural 14x19x29 cm, (espessura 14 cm), fbk = 4,5 mpa, utilizando palheta, para edificação habitacional. af_10/2015</v>
          </cell>
          <cell r="C5181" t="str">
            <v>m²</v>
          </cell>
          <cell r="D5181">
            <v>57.46</v>
          </cell>
        </row>
        <row r="5182">
          <cell r="A5182" t="str">
            <v>92391</v>
          </cell>
          <cell r="B5182" t="str">
            <v>Execução de pavimento em piso intertravado, com bloco pisograma de 35 x 25 cm, espessura 6 cm. af_12/2015</v>
          </cell>
          <cell r="C5182" t="str">
            <v>m²</v>
          </cell>
          <cell r="D5182">
            <v>40</v>
          </cell>
        </row>
        <row r="5183">
          <cell r="A5183" t="str">
            <v>92392</v>
          </cell>
          <cell r="B5183" t="str">
            <v>Execução de pavimento em piso intertravado, com bloco pisograma de 35 x 25 cm, espessura 8 cm. af_12/2015</v>
          </cell>
          <cell r="C5183" t="str">
            <v>m²</v>
          </cell>
          <cell r="D5183">
            <v>44.69</v>
          </cell>
        </row>
        <row r="5184">
          <cell r="A5184" t="str">
            <v>92393</v>
          </cell>
          <cell r="B5184" t="str">
            <v>Execução de pavimento em piso intertravado, com bloco sextavado de 25 x 25 cm, espessura 6 cm. af_12/2015</v>
          </cell>
          <cell r="C5184" t="str">
            <v>m²</v>
          </cell>
          <cell r="D5184">
            <v>52.61</v>
          </cell>
        </row>
        <row r="5185">
          <cell r="A5185" t="str">
            <v>92394</v>
          </cell>
          <cell r="B5185" t="str">
            <v>Execução de pavimento em piso intertravado, com bloco sextavado de 25 x 25 cm, espessura 8 cm. af_12/2015</v>
          </cell>
          <cell r="C5185" t="str">
            <v>m²</v>
          </cell>
          <cell r="D5185">
            <v>54.85</v>
          </cell>
        </row>
        <row r="5186">
          <cell r="A5186" t="str">
            <v>92395</v>
          </cell>
          <cell r="B5186" t="str">
            <v>Execução de pavimento em piso intertravado, com bloco sextavado de 25 x 25 cm, espessura 10 cm. af_12/2015</v>
          </cell>
          <cell r="C5186" t="str">
            <v>m²</v>
          </cell>
          <cell r="D5186">
            <v>69.2</v>
          </cell>
        </row>
        <row r="5187">
          <cell r="A5187" t="str">
            <v>92396</v>
          </cell>
          <cell r="B5187" t="str">
            <v>Execução de passeio em piso intertravado, com bloco retangular de 20 x 10 cm, espessura 6 cm. af_12/2015</v>
          </cell>
          <cell r="C5187" t="str">
            <v>m²</v>
          </cell>
          <cell r="D5187">
            <v>52.61</v>
          </cell>
        </row>
        <row r="5188">
          <cell r="A5188" t="str">
            <v>92397</v>
          </cell>
          <cell r="B5188" t="str">
            <v>Execução de pátio/estacionamento em piso intertravado, com bloco retangular de 20 x 10 cm, espessura 6 cm. af_12/2015</v>
          </cell>
          <cell r="C5188" t="str">
            <v>m²</v>
          </cell>
          <cell r="D5188">
            <v>44.37</v>
          </cell>
        </row>
        <row r="5189">
          <cell r="A5189" t="str">
            <v>92398</v>
          </cell>
          <cell r="B5189" t="str">
            <v>Execução de pátio/estacionamento em piso intertravado, com bloco retangular de 20 x 10 cm, espessura 8 cm. af_12/2015</v>
          </cell>
          <cell r="C5189" t="str">
            <v>m²</v>
          </cell>
          <cell r="D5189">
            <v>53.87</v>
          </cell>
        </row>
        <row r="5190">
          <cell r="A5190" t="str">
            <v>92399</v>
          </cell>
          <cell r="B5190" t="str">
            <v>Execução de via em piso intertravado, com bloco retangular de 20 x 10 cm, espessura 8 cm. af_12/2015</v>
          </cell>
          <cell r="C5190" t="str">
            <v>m²</v>
          </cell>
          <cell r="D5190">
            <v>54.86</v>
          </cell>
        </row>
        <row r="5191">
          <cell r="A5191" t="str">
            <v>92400</v>
          </cell>
          <cell r="B5191" t="str">
            <v>Execução de pátio/estacionamento em piso intertravado, com bloco retangular de 20 x 10 cm, espessura 10 cm. af_12/2015</v>
          </cell>
          <cell r="C5191" t="str">
            <v>m²</v>
          </cell>
          <cell r="D5191">
            <v>59.71</v>
          </cell>
        </row>
        <row r="5192">
          <cell r="A5192" t="str">
            <v>92401</v>
          </cell>
          <cell r="B5192" t="str">
            <v>Execução de via em piso intertravado, com bloco retangular de 20 x 10 cm, espessura 10 cm. af_12/2015</v>
          </cell>
          <cell r="C5192" t="str">
            <v>m²</v>
          </cell>
          <cell r="D5192">
            <v>60.73</v>
          </cell>
        </row>
        <row r="5193">
          <cell r="A5193" t="str">
            <v>92402</v>
          </cell>
          <cell r="B5193" t="str">
            <v>Execução de passeio em piso intertravado, com bloco 16 faces de 22 x 11 cm, espessura 6 cm. af_12/2015</v>
          </cell>
          <cell r="C5193" t="str">
            <v>m²</v>
          </cell>
          <cell r="D5193">
            <v>53.73</v>
          </cell>
        </row>
        <row r="5194">
          <cell r="A5194" t="str">
            <v>92403</v>
          </cell>
          <cell r="B5194" t="str">
            <v>Execução de pátio/estacionamento em piso intertravado, com bloco 16 faces de 22 x 11 cm, espessura 6 cm. af_12/2015</v>
          </cell>
          <cell r="C5194" t="str">
            <v>m²</v>
          </cell>
          <cell r="D5194">
            <v>45.39</v>
          </cell>
        </row>
        <row r="5195">
          <cell r="A5195" t="str">
            <v>92404</v>
          </cell>
          <cell r="B5195" t="str">
            <v>Execução de pátio/estacionamento em piso intertravado, com bloco 16 faces de 22 x 11 cm, espessura 8 cm. af_12/2015</v>
          </cell>
          <cell r="C5195" t="str">
            <v>m²</v>
          </cell>
          <cell r="D5195">
            <v>56.07</v>
          </cell>
        </row>
        <row r="5196">
          <cell r="A5196" t="str">
            <v>92405</v>
          </cell>
          <cell r="B5196" t="str">
            <v>Execução de via em piso intertravado, com bloco 16 faces de 22 x 11 cm, espessura 8 cm. af_12/2015</v>
          </cell>
          <cell r="C5196" t="str">
            <v>m²</v>
          </cell>
          <cell r="D5196">
            <v>57.05</v>
          </cell>
        </row>
        <row r="5197">
          <cell r="A5197" t="str">
            <v>92406</v>
          </cell>
          <cell r="B5197" t="str">
            <v>Execução de pátio/estacionamento em piso intertravado, com bloco 16 faces de 22 x 11 cm, espessura 10 cm. af_12/2015</v>
          </cell>
          <cell r="C5197" t="str">
            <v>m²</v>
          </cell>
          <cell r="D5197">
            <v>62.64</v>
          </cell>
        </row>
        <row r="5198">
          <cell r="A5198" t="str">
            <v>92407</v>
          </cell>
          <cell r="B5198" t="str">
            <v>Execução de via em piso intertravado, com bloco 16 faces de 22 x 11 cm, espessura 10 cm. af_12/2015</v>
          </cell>
          <cell r="C5198" t="str">
            <v>m²</v>
          </cell>
          <cell r="D5198">
            <v>63.66</v>
          </cell>
        </row>
        <row r="5199">
          <cell r="A5199" t="str">
            <v>92236</v>
          </cell>
          <cell r="B5199" t="str">
            <v>Aplicação manual de pintura com tinta látex acrílica em paredes, duas demãos</v>
          </cell>
          <cell r="C5199" t="str">
            <v>m²</v>
          </cell>
          <cell r="D5199">
            <v>5.95</v>
          </cell>
        </row>
        <row r="5200">
          <cell r="A5200" t="str">
            <v>91514</v>
          </cell>
          <cell r="B5200" t="str">
            <v>Estucamento de panos de fachada sem vãos do sistema de paredes de concreto em edificações de múltiplos pavimentos. af_06/2015</v>
          </cell>
          <cell r="C5200" t="str">
            <v>m²</v>
          </cell>
          <cell r="D5200">
            <v>3.76</v>
          </cell>
        </row>
        <row r="5201">
          <cell r="A5201" t="str">
            <v>91515</v>
          </cell>
          <cell r="B5201" t="str">
            <v>Estucamento de panos de fachada com vãos do sistema de paredes de concreto em edificações de múltiplos pavimentos. af_06/2015</v>
          </cell>
          <cell r="C5201" t="str">
            <v>m²</v>
          </cell>
          <cell r="D5201">
            <v>4.95</v>
          </cell>
        </row>
        <row r="5202">
          <cell r="A5202" t="str">
            <v>91516</v>
          </cell>
          <cell r="B5202" t="str">
            <v>Estucamento de superfície externa da sacada do sistema de paredes de concreto em edificações de múltiplos pavimentos. af_06/2015</v>
          </cell>
          <cell r="C5202" t="str">
            <v>m²</v>
          </cell>
          <cell r="D5202">
            <v>7.19</v>
          </cell>
        </row>
        <row r="5203">
          <cell r="A5203" t="str">
            <v>91517</v>
          </cell>
          <cell r="B5203" t="str">
            <v>Estucamento de panos de fachada sem vãos do sistema de paredes de concreto em edificações de pavimento único. af_06/2015</v>
          </cell>
          <cell r="C5203" t="str">
            <v>m²</v>
          </cell>
          <cell r="D5203">
            <v>8.01</v>
          </cell>
        </row>
        <row r="5204">
          <cell r="A5204" t="str">
            <v>91519</v>
          </cell>
          <cell r="B5204" t="str">
            <v>Estucamento de panos de fachada com vãos do sistema de paredes de concreto em edificações de pavimento único. af_06/2015</v>
          </cell>
          <cell r="C5204" t="str">
            <v>m²</v>
          </cell>
          <cell r="D5204">
            <v>9.18</v>
          </cell>
        </row>
        <row r="5205">
          <cell r="A5205" t="str">
            <v>91520</v>
          </cell>
          <cell r="B5205" t="str">
            <v>Estucamento de densidade baixa nas faces internas de paredes do sistema de paredes de concreto. af_06/2015</v>
          </cell>
          <cell r="C5205" t="str">
            <v>m²</v>
          </cell>
          <cell r="D5205">
            <v>1.4</v>
          </cell>
        </row>
        <row r="5206">
          <cell r="A5206" t="str">
            <v>91522</v>
          </cell>
          <cell r="B5206" t="str">
            <v>Estucamento, para qualquer revestimento, em teto do sistema de paredes de concreto. af_06/2015</v>
          </cell>
          <cell r="C5206" t="str">
            <v>m²</v>
          </cell>
          <cell r="D5206">
            <v>1.67</v>
          </cell>
        </row>
        <row r="5207">
          <cell r="A5207" t="str">
            <v>91525</v>
          </cell>
          <cell r="B5207" t="str">
            <v>Estucamento de densidade alta, nas faces internas de paredes do sistema de paredes de concreto. af_06/2015</v>
          </cell>
          <cell r="C5207" t="str">
            <v>m²</v>
          </cell>
          <cell r="D5207">
            <v>3.32</v>
          </cell>
        </row>
        <row r="5208">
          <cell r="A5208" t="str">
            <v>91677</v>
          </cell>
          <cell r="B5208" t="str">
            <v>Engenheiro eletricista com encargos complementares</v>
          </cell>
          <cell r="C5208" t="str">
            <v>h</v>
          </cell>
          <cell r="D5208">
            <v>74.2</v>
          </cell>
        </row>
        <row r="5209">
          <cell r="A5209" t="str">
            <v>91678</v>
          </cell>
          <cell r="B5209" t="str">
            <v>Engenheiro sanitarista com encargos complementares</v>
          </cell>
          <cell r="C5209" t="str">
            <v>h</v>
          </cell>
          <cell r="D5209">
            <v>64.27</v>
          </cell>
        </row>
        <row r="5210">
          <cell r="A5210" t="str">
            <v>92121</v>
          </cell>
          <cell r="B5210" t="str">
            <v>Peneiramento de areia com peneira elétrica. af_11/2015</v>
          </cell>
          <cell r="C5210" t="str">
            <v>m³</v>
          </cell>
          <cell r="D5210">
            <v>17.149999999999999</v>
          </cell>
        </row>
        <row r="5211">
          <cell r="A5211" t="str">
            <v>92122</v>
          </cell>
          <cell r="B5211" t="str">
            <v>Peneiramento de areia com peneira manual. af_11/2015</v>
          </cell>
          <cell r="C5211" t="str">
            <v>m³</v>
          </cell>
          <cell r="D5211">
            <v>27.6</v>
          </cell>
        </row>
        <row r="5212">
          <cell r="A5212" t="str">
            <v>92123</v>
          </cell>
          <cell r="B5212" t="str">
            <v>Ensacamento de areia. af_11/2015</v>
          </cell>
          <cell r="C5212" t="str">
            <v>m³</v>
          </cell>
          <cell r="D5212">
            <v>29.3</v>
          </cell>
        </row>
        <row r="5213">
          <cell r="A5213" t="str">
            <v>93176</v>
          </cell>
          <cell r="B5213" t="str">
            <v>Transporte de material asfaltico, com caminhão com capacidade de 30000 l em rodovia pavimentada para distâncias médias de transporte superiores a 100 km. af_02/2016</v>
          </cell>
          <cell r="C5213" t="str">
            <v>t.km</v>
          </cell>
          <cell r="D5213">
            <v>0.37</v>
          </cell>
        </row>
        <row r="5214">
          <cell r="A5214" t="str">
            <v>93177</v>
          </cell>
          <cell r="B5214" t="str">
            <v>Transporte de material asfaltico, com caminhão com capacidade de 20000 l em rodovia pavimentada para distâncias médias de transporte igual ou inferior a 100 km. af_02/2016</v>
          </cell>
          <cell r="C5214" t="str">
            <v>t.km</v>
          </cell>
          <cell r="D5214">
            <v>1.3</v>
          </cell>
        </row>
        <row r="5215">
          <cell r="A5215" t="str">
            <v>93178</v>
          </cell>
          <cell r="B5215" t="str">
            <v>Transporte de material asfaltico, com caminhão com capacidade de 30000 l em rodovia não pavimentada para distâncias médias de transporte superiores a 100 km. af_02/2016</v>
          </cell>
          <cell r="C5215" t="str">
            <v>t.km</v>
          </cell>
          <cell r="D5215">
            <v>0.43</v>
          </cell>
        </row>
        <row r="5216">
          <cell r="A5216" t="str">
            <v>93179</v>
          </cell>
          <cell r="B5216" t="str">
            <v>Transporte de material asfaltico, com caminhão com capacidade de 20000 l em rodovia não pavimentada para distâncias médias de transporte igual ou inferior a 100 km. af_02/2016</v>
          </cell>
          <cell r="C5216" t="str">
            <v>t.km</v>
          </cell>
          <cell r="D5216">
            <v>1.44</v>
          </cell>
        </row>
        <row r="5217">
          <cell r="A5217" t="str">
            <v>92277</v>
          </cell>
          <cell r="B5217" t="str">
            <v>Tubo em cobre rígido, dn 35 classe e, sem isolamento, instalado em prumada - fornecimento e instalação. af_12/2015</v>
          </cell>
          <cell r="C5217" t="str">
            <v>m</v>
          </cell>
          <cell r="D5217">
            <v>50.43</v>
          </cell>
        </row>
        <row r="5218">
          <cell r="A5218" t="str">
            <v>IUP30001</v>
          </cell>
          <cell r="B5218" t="str">
            <v>Meio-fio com sarjeta, concreto fck=15 MPa, seção 615 cm², moldado no local, inclusive escavação e pintura a cal em uma demão</v>
          </cell>
          <cell r="C5218" t="str">
            <v>m</v>
          </cell>
          <cell r="D5218">
            <v>33.799999999999997</v>
          </cell>
        </row>
        <row r="5219">
          <cell r="A5219" t="str">
            <v>IUP30025</v>
          </cell>
          <cell r="B5219" t="str">
            <v>Escavação a fogo em material de 3ª categoria, rocha viva, a céu aberto, furação a barra mina</v>
          </cell>
          <cell r="C5219" t="str">
            <v>m³</v>
          </cell>
          <cell r="D5219">
            <v>109.73</v>
          </cell>
        </row>
        <row r="5220">
          <cell r="A5220" t="str">
            <v>IUP30008</v>
          </cell>
          <cell r="B5220" t="str">
            <v>Piso tátil direcional e de alerta com ladrilho hidráulico de 20x20x2,0 cm, em concreto simples fck = 35MPa (NBR 9050 e com o Decreto 5296), incluindo fornecimento e assentamento com argamassa ou cimento colante sobre coxim preparado no piso rústico</v>
          </cell>
          <cell r="C5220" t="str">
            <v>m</v>
          </cell>
          <cell r="D5220">
            <v>15.86</v>
          </cell>
        </row>
        <row r="5221">
          <cell r="A5221" t="str">
            <v>IUS20004</v>
          </cell>
          <cell r="B5221" t="str">
            <v>Fornecimento e instalação de placa de sinalização viária (placa "PARE"), incluído suporte de madeira pintado a cal e fixado em base de concreto não estrutural</v>
          </cell>
          <cell r="C5221" t="str">
            <v>un</v>
          </cell>
          <cell r="D5221">
            <v>106.95</v>
          </cell>
        </row>
        <row r="5222">
          <cell r="A5222" t="str">
            <v>IUP30013</v>
          </cell>
          <cell r="B5222" t="str">
            <v>Correção de defeitos por fresagem descontínua</v>
          </cell>
          <cell r="C5222" t="str">
            <v>m³</v>
          </cell>
          <cell r="D5222">
            <v>222.88</v>
          </cell>
        </row>
        <row r="5223">
          <cell r="A5223" t="str">
            <v>IUTR1001</v>
          </cell>
          <cell r="B5223" t="str">
            <v>Transporte comercial de areia</v>
          </cell>
          <cell r="C5223" t="str">
            <v>m³.km</v>
          </cell>
          <cell r="D5223">
            <v>0.65</v>
          </cell>
        </row>
        <row r="5224">
          <cell r="A5224" t="str">
            <v>IUS20008</v>
          </cell>
          <cell r="B5224" t="str">
            <v>Fornecimento e colocação de tacha refletetiva bidirecional</v>
          </cell>
          <cell r="C5224" t="str">
            <v>un</v>
          </cell>
          <cell r="D5224">
            <v>3.84</v>
          </cell>
        </row>
        <row r="5225">
          <cell r="A5225" t="str">
            <v>IUS20009</v>
          </cell>
          <cell r="B5225" t="str">
            <v>Placa de sinalização vertical totalmente refletiva (&gt;0,36 m²), incluído fornecimento e instalação de um poste de madeira pintado com esmalte sintético e fixado em base de concreto não estrutural</v>
          </cell>
          <cell r="C5225" t="str">
            <v>m²</v>
          </cell>
          <cell r="D5225">
            <v>425.86</v>
          </cell>
        </row>
        <row r="5226">
          <cell r="A5226" t="str">
            <v>IUS20010</v>
          </cell>
          <cell r="B5226" t="str">
            <v>Revestimento colorido aplicado sobre pavimento asfáltico e cimentício, à base de resina acrílica emulsificada em água, com aplicação de sistema laykold na espessura média de 0,6mm e refletorização com microesferas</v>
          </cell>
          <cell r="C5226" t="str">
            <v>m²</v>
          </cell>
          <cell r="D5226">
            <v>12.12</v>
          </cell>
        </row>
        <row r="5227">
          <cell r="A5227" t="str">
            <v>IUS20011</v>
          </cell>
          <cell r="B5227" t="str">
            <v>Sinalização horizontal com termoplástico pré formado</v>
          </cell>
          <cell r="C5227" t="str">
            <v>m²</v>
          </cell>
          <cell r="D5227">
            <v>8.19</v>
          </cell>
        </row>
        <row r="5228">
          <cell r="A5228" t="str">
            <v>IUP20003</v>
          </cell>
          <cell r="B5228" t="str">
            <v>Aplicação de concreto betuminoso usinado à quente(CBUQ), CAP 50/70, exclusive transporte e material</v>
          </cell>
          <cell r="C5228" t="str">
            <v>t</v>
          </cell>
          <cell r="D5228">
            <v>8.1</v>
          </cell>
        </row>
        <row r="5229">
          <cell r="A5229" t="str">
            <v>IUD20051</v>
          </cell>
          <cell r="B5229" t="str">
            <v>BLTP - Boca-de-lobo tripla com caixa no passeio, em concreto simples fck 20 MPa, incluindo forma, escavação, laje e tampão em f°f° para passeio 47 x 70cm, conforme projeto</v>
          </cell>
          <cell r="C5229" t="str">
            <v>un</v>
          </cell>
          <cell r="D5229">
            <v>1574.14</v>
          </cell>
        </row>
        <row r="5230">
          <cell r="A5230" t="str">
            <v>IUC10001</v>
          </cell>
          <cell r="B5230" t="str">
            <v>Defensa semi-maleável simples (fornecimento / implantação)</v>
          </cell>
          <cell r="C5230" t="str">
            <v>m</v>
          </cell>
          <cell r="D5230">
            <v>7.45</v>
          </cell>
        </row>
        <row r="5231">
          <cell r="A5231" t="str">
            <v>IUD20048</v>
          </cell>
          <cell r="B5231" t="str">
            <v>Entrada d'água - EDA 01</v>
          </cell>
          <cell r="C5231" t="str">
            <v>un</v>
          </cell>
          <cell r="D5231">
            <v>33.79</v>
          </cell>
        </row>
        <row r="5232">
          <cell r="A5232" t="str">
            <v>IUD20052</v>
          </cell>
          <cell r="B5232" t="str">
            <v>Boca-de-bueiro simples tubular - BBST  D = 1,50m, em concreto ciclópico com 30% de pedra-de-mão, conforme projeto tipo (9,093m³/un)</v>
          </cell>
          <cell r="C5232" t="str">
            <v>un</v>
          </cell>
          <cell r="D5232">
            <v>4726.2700000000004</v>
          </cell>
        </row>
        <row r="5233">
          <cell r="A5233" t="str">
            <v>IUS20005</v>
          </cell>
          <cell r="B5233" t="str">
            <v>Confecção de suporte e travessa para placa de sinalização</v>
          </cell>
          <cell r="C5233" t="str">
            <v>un</v>
          </cell>
          <cell r="D5233">
            <v>49.1</v>
          </cell>
        </row>
        <row r="5234">
          <cell r="A5234" t="str">
            <v>IUP30009</v>
          </cell>
          <cell r="B5234" t="str">
            <v>Meio-fio (guia), concreto fck = 15MPa, seção 285cm2, moldado no local, inclusive escavação e pintura a cal em uma demão</v>
          </cell>
          <cell r="C5234" t="str">
            <v>m</v>
          </cell>
          <cell r="D5234">
            <v>21</v>
          </cell>
        </row>
        <row r="5235">
          <cell r="A5235" t="str">
            <v>IUD20014</v>
          </cell>
          <cell r="B5235" t="str">
            <v>Bota-fora, carga, transporte e descarga, DMT até 10 km, exclusive espalhamento</v>
          </cell>
          <cell r="C5235" t="str">
            <v>m³</v>
          </cell>
          <cell r="D5235">
            <v>17.7</v>
          </cell>
        </row>
        <row r="5236">
          <cell r="A5236" t="str">
            <v>IUP30005</v>
          </cell>
          <cell r="B5236" t="str">
            <v>Demolição de pavimento asfáltico com emprego de retro-escavadeira e serra de disco, exclusive bota-fora do material</v>
          </cell>
          <cell r="C5236" t="str">
            <v>m³</v>
          </cell>
          <cell r="D5236">
            <v>14.01</v>
          </cell>
        </row>
        <row r="5237">
          <cell r="A5237" t="str">
            <v>IUD20006</v>
          </cell>
          <cell r="B5237" t="str">
            <v>BLSC - Boca-de-lobo simples, em concreto simples fck 20 MPa, incluindo forma, escavação, calçamento ao redor e frelha em FoFo tipo pesada, conforme projeto</v>
          </cell>
          <cell r="C5237" t="str">
            <v>un</v>
          </cell>
          <cell r="D5237">
            <v>650.91999999999996</v>
          </cell>
        </row>
        <row r="5238">
          <cell r="A5238" t="str">
            <v>IUD20010</v>
          </cell>
          <cell r="B5238" t="str">
            <v>Gabião tipo colchão na altura de 30 cm, revestido com PVC, malha hexagonal 6x8 cm, arame 2,0 mm, zincagem pesada, inclusive diafragma e pedra-de-mão. Exclusive transporte da pedra e manta de geotêxtil</v>
          </cell>
          <cell r="C5238" t="str">
            <v>m²</v>
          </cell>
          <cell r="D5238">
            <v>143.16</v>
          </cell>
        </row>
        <row r="5239">
          <cell r="A5239" t="str">
            <v>IUD20012</v>
          </cell>
          <cell r="B5239" t="str">
            <v>Colchão de rachão e/ou pedra-de-mão, fornecimento e espalhamento. Exclusive transporte da pedra</v>
          </cell>
          <cell r="C5239" t="str">
            <v>m³</v>
          </cell>
          <cell r="D5239">
            <v>67.27</v>
          </cell>
        </row>
        <row r="5240">
          <cell r="A5240" t="str">
            <v>IUS20001</v>
          </cell>
          <cell r="B5240" t="str">
            <v>Fornecimento e instalação de placa de sinalização vertical (até 0,36 m²), incluindo suporte de madeira pintado a cal e fixado em base de concreto não estrutural</v>
          </cell>
          <cell r="C5240" t="str">
            <v>un</v>
          </cell>
          <cell r="D5240">
            <v>158.99</v>
          </cell>
        </row>
        <row r="5241">
          <cell r="A5241" t="str">
            <v>IUD20007</v>
          </cell>
          <cell r="B5241" t="str">
            <v>BLDC - Boca-de-lobo dupla, em concreto simples fck 20 MPa, incluindo forma, escavação, calçamento ao redor e grelhas em FoFo tipo pesada, conforme projeto</v>
          </cell>
          <cell r="C5241" t="str">
            <v>un</v>
          </cell>
          <cell r="D5241">
            <v>1178.0999999999999</v>
          </cell>
        </row>
        <row r="5242">
          <cell r="A5242" t="str">
            <v>IUD20044</v>
          </cell>
          <cell r="B5242" t="str">
            <v>BLSP - Boca-de-lobo simples com caixa no passeio, em concreto simples fck 20 MPa, incluindo forma, escavação, laje e tampão em f°f° para passeio 47 x 70cm, conforme projeto</v>
          </cell>
          <cell r="C5242" t="str">
            <v>un</v>
          </cell>
          <cell r="D5242">
            <v>532.41</v>
          </cell>
        </row>
        <row r="5243">
          <cell r="A5243" t="str">
            <v>IUP30012</v>
          </cell>
          <cell r="B5243" t="str">
            <v>Fresagem contínua revestimento betuminoso</v>
          </cell>
          <cell r="C5243" t="str">
            <v>m³</v>
          </cell>
          <cell r="D5243">
            <v>111.29</v>
          </cell>
        </row>
        <row r="5244">
          <cell r="A5244" t="str">
            <v>IUD20047</v>
          </cell>
          <cell r="B5244" t="str">
            <v>Boca-de-bueiro simples tubular - BBST  D = 0,60m, em concreto ciclópico com 30% de pedra-de-mão, conforme projeto tipo (1,308m³/un)</v>
          </cell>
          <cell r="C5244" t="str">
            <v>un</v>
          </cell>
          <cell r="D5244">
            <v>879.74</v>
          </cell>
        </row>
        <row r="5245">
          <cell r="A5245" t="str">
            <v>IUS20007</v>
          </cell>
          <cell r="B5245" t="str">
            <v>Fornecimento e colocação de tacha refletetiva monodirecional</v>
          </cell>
          <cell r="C5245" t="str">
            <v>un</v>
          </cell>
          <cell r="D5245">
            <v>3.84</v>
          </cell>
        </row>
        <row r="5246">
          <cell r="A5246" t="str">
            <v>IUP30014</v>
          </cell>
          <cell r="B5246" t="str">
            <v>Retirada de tronco e raiz de árvore com motosserra com diâmetro &lt; 30cm, inclusive bota-fora</v>
          </cell>
          <cell r="C5246" t="str">
            <v>un</v>
          </cell>
          <cell r="D5246">
            <v>341.19</v>
          </cell>
        </row>
        <row r="5247">
          <cell r="A5247" t="str">
            <v>IUD20008</v>
          </cell>
          <cell r="B5247" t="str">
            <v>BLTC - Boca-de-lobo tripla, em concreto simples fck 20 MPa, incluindo forma, escavação, calçamento ao redor e grelhas em f°f° tipo pesada, conforme projeto</v>
          </cell>
          <cell r="C5247" t="str">
            <v>un</v>
          </cell>
          <cell r="D5247">
            <v>1663.9</v>
          </cell>
        </row>
        <row r="5248">
          <cell r="A5248" t="str">
            <v>IUD20009</v>
          </cell>
          <cell r="B5248" t="str">
            <v>Gabião tipo caixa (altura de 1,00 m), revestido com PVC, malha hexagonal 8x10 cm, arame 2,7 mm, liga zinco alumínio, inclusive gabarito e pedra-de-mão. Exclusive transporte da pedra</v>
          </cell>
          <cell r="C5248" t="str">
            <v>m³</v>
          </cell>
          <cell r="D5248">
            <v>382.59</v>
          </cell>
        </row>
        <row r="5249">
          <cell r="A5249" t="str">
            <v>IUD20011</v>
          </cell>
          <cell r="B5249" t="str">
            <v>Gabião tipo saco Ø 0,65 m, revestido com PVC, malha hexagonal 8x10 cm de dupla torção, arame 2,4 mm, liga zinco alumínio, inclusive pedra-de-mão. Exclusive transporte da pedra</v>
          </cell>
          <cell r="C5249" t="str">
            <v>m³</v>
          </cell>
          <cell r="D5249">
            <v>346.53</v>
          </cell>
        </row>
        <row r="5250">
          <cell r="A5250" t="str">
            <v>IUD20013</v>
          </cell>
          <cell r="B5250" t="str">
            <v>PV-1 - Poço-de-visita 2,32x2,32m, em alv. de tij. com. de 1 vez ass. e rev. intern. com arg. de cim. e areia 1:3, last. de brita 12cm, berço 18cm em conc. fck=15MPa, laje de 12cm em conc. armado fck=20MPa, incl. forma, esc. manual e reat. apiloado.</v>
          </cell>
          <cell r="C5250" t="str">
            <v>un</v>
          </cell>
          <cell r="D5250">
            <v>3343.81</v>
          </cell>
        </row>
        <row r="5251">
          <cell r="A5251" t="str">
            <v>IUI00003</v>
          </cell>
          <cell r="B5251" t="str">
            <v>Sinalização de advertência de obra com placa (fundo laranja) sobre cavalete, conforme ABNT-NBR-7678</v>
          </cell>
          <cell r="C5251" t="str">
            <v>m²</v>
          </cell>
          <cell r="D5251">
            <v>179.74</v>
          </cell>
        </row>
        <row r="5252">
          <cell r="A5252" t="str">
            <v>IUP10002</v>
          </cell>
          <cell r="B5252" t="str">
            <v>Preparo do sub-leito, escavação e carga, exclusive transporte</v>
          </cell>
          <cell r="C5252" t="str">
            <v>m³</v>
          </cell>
          <cell r="D5252">
            <v>3.72</v>
          </cell>
        </row>
        <row r="5253">
          <cell r="A5253" t="str">
            <v>IUP30003</v>
          </cell>
          <cell r="B5253" t="str">
            <v>Tento  (acabamento de limpa-rodas), concreto fck = 15 MPa, seção 330 cm², moldado no local, inclusive escavação</v>
          </cell>
          <cell r="C5253" t="str">
            <v>m</v>
          </cell>
          <cell r="D5253">
            <v>21.43</v>
          </cell>
        </row>
        <row r="5254">
          <cell r="A5254" t="str">
            <v>IUP40002</v>
          </cell>
          <cell r="B5254" t="str">
            <v>Piso tátil direcional e de alerta com ladrilho hidráulico de 40x40x2,5cm, em concreto simples fck=35MPa (NBR 9050 e com o decreto 5296), incluindo fornecimento e assentamento com argamassa ou cimento colante sobre coxim preparado no piso rústico</v>
          </cell>
          <cell r="C5254" t="str">
            <v>m</v>
          </cell>
          <cell r="D5254">
            <v>18.79</v>
          </cell>
        </row>
        <row r="5255">
          <cell r="A5255" t="str">
            <v>IUS20003</v>
          </cell>
          <cell r="B5255" t="str">
            <v>Confecção de suporte e travessa para placa de sinalização</v>
          </cell>
          <cell r="C5255" t="str">
            <v>un</v>
          </cell>
          <cell r="D5255">
            <v>47.63</v>
          </cell>
        </row>
        <row r="5256">
          <cell r="A5256" t="str">
            <v>IUP30004</v>
          </cell>
          <cell r="B5256" t="str">
            <v>Base estabilizada granulometricamente, com mistura na pista de até três materiais - execução</v>
          </cell>
          <cell r="C5256" t="str">
            <v>m³</v>
          </cell>
          <cell r="D5256">
            <v>10.92</v>
          </cell>
        </row>
        <row r="5257">
          <cell r="A5257" t="str">
            <v>IUP20002</v>
          </cell>
          <cell r="B5257" t="str">
            <v>CBUQ - aplicação. Incluindo tempo de carga, manobras e descarga da massa no caminhão basculante e vibro-acabadora. Exclusive fornecimento e transporte</v>
          </cell>
          <cell r="C5257" t="str">
            <v>t</v>
          </cell>
          <cell r="D5257">
            <v>9.11</v>
          </cell>
        </row>
        <row r="5258">
          <cell r="A5258" t="str">
            <v>IUTR1000</v>
          </cell>
          <cell r="B5258" t="str">
            <v>Transporte de material betuminosos em rodovia pavimentada (exclusive carga, descarga e manobra) - DNIT</v>
          </cell>
          <cell r="C5258" t="str">
            <v>t.km</v>
          </cell>
          <cell r="D5258">
            <v>0.34</v>
          </cell>
        </row>
        <row r="5259">
          <cell r="A5259" t="str">
            <v>IUD20017</v>
          </cell>
          <cell r="B5259" t="str">
            <v>Ligação provisória de água</v>
          </cell>
          <cell r="C5259" t="str">
            <v>un</v>
          </cell>
          <cell r="D5259">
            <v>591.57000000000005</v>
          </cell>
        </row>
        <row r="5260">
          <cell r="A5260" t="str">
            <v>IUP30018</v>
          </cell>
          <cell r="B5260" t="str">
            <v>Micro-revestimento a frio - Microflex 1,5 cm BC - Exclusive Emulsão e Materiais Britados</v>
          </cell>
          <cell r="C5260" t="str">
            <v>m²</v>
          </cell>
          <cell r="D5260">
            <v>1.67</v>
          </cell>
        </row>
        <row r="5261">
          <cell r="A5261" t="str">
            <v>IUD20055</v>
          </cell>
          <cell r="B5261" t="str">
            <v>Remoção de canalização, Ø &lt;= 60 cm, exclusive bota-fora</v>
          </cell>
          <cell r="C5261" t="str">
            <v>m³</v>
          </cell>
          <cell r="D5261">
            <v>47.32</v>
          </cell>
        </row>
        <row r="5262">
          <cell r="A5262" t="str">
            <v>IUP30024</v>
          </cell>
          <cell r="B5262" t="str">
            <v>Rolo vibratório liso 7t auto-propulsor diesel 76,5h (ci) incl. operador larg total 2,015m</v>
          </cell>
          <cell r="C5262" t="str">
            <v>h</v>
          </cell>
          <cell r="D5262">
            <v>44.98</v>
          </cell>
        </row>
        <row r="5263">
          <cell r="A5263" t="str">
            <v>IUD20057</v>
          </cell>
          <cell r="B5263" t="str">
            <v>Compactação mecânica de valas, sem controle de gc (compactador tipo sapo até 35 kg)</v>
          </cell>
          <cell r="C5263" t="str">
            <v>m³</v>
          </cell>
          <cell r="D5263">
            <v>11.31</v>
          </cell>
        </row>
        <row r="5264">
          <cell r="A5264" t="str">
            <v>IUD20053</v>
          </cell>
          <cell r="B5264" t="str">
            <v>Galeria celular em aduela pré-moldada em concreto armado, 2,00m x 2,00m (4080kg/m), aquisição, assentamento e rejuntamento. Exclusive transporte</v>
          </cell>
          <cell r="C5264" t="str">
            <v>m</v>
          </cell>
          <cell r="D5264">
            <v>2491.36</v>
          </cell>
        </row>
        <row r="5265">
          <cell r="A5265" t="str">
            <v>IUP30016</v>
          </cell>
          <cell r="B5265" t="str">
            <v>Armação utilizando aço CA-50 de 6,3 mm - corte / dobra e montagem.</v>
          </cell>
          <cell r="C5265" t="str">
            <v>kg</v>
          </cell>
          <cell r="D5265">
            <v>7.68</v>
          </cell>
        </row>
        <row r="5266">
          <cell r="A5266" t="str">
            <v>IUP30021</v>
          </cell>
          <cell r="B5266" t="str">
            <v>Colchão de rachão e/ou pedra-de-mão, fornecimento e espalhamento. Exclusive transporte da pedra</v>
          </cell>
          <cell r="C5266" t="str">
            <v>m³</v>
          </cell>
          <cell r="D5266">
            <v>65.13</v>
          </cell>
        </row>
        <row r="5267">
          <cell r="A5267" t="str">
            <v>IUP30023</v>
          </cell>
          <cell r="B5267" t="str">
            <v>Escavação mecânica de material 1­ª categoria, proveniente de corte do subleito (com motoniveladora 125 HP)</v>
          </cell>
          <cell r="C5267" t="str">
            <v>m³</v>
          </cell>
          <cell r="D5267">
            <v>1.42</v>
          </cell>
        </row>
        <row r="5268">
          <cell r="A5268" t="str">
            <v>IUD20056</v>
          </cell>
          <cell r="B5268" t="str">
            <v>Tampão ferro fundido p/ poço de visita, 79,5 kg, tipo t-100 - fornecimento e instalação</v>
          </cell>
          <cell r="C5268" t="str">
            <v>un</v>
          </cell>
          <cell r="D5268">
            <v>160.13999999999999</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VP"/>
      <sheetName val="Indicadores"/>
      <sheetName val="Escav e Reater"/>
      <sheetName val="ce"/>
      <sheetName val="aceite"/>
      <sheetName val="Glossário"/>
      <sheetName val="DADOS"/>
    </sheetNames>
    <sheetDataSet>
      <sheetData sheetId="0" refreshError="1"/>
      <sheetData sheetId="1" refreshError="1">
        <row r="51">
          <cell r="E51">
            <v>229.51</v>
          </cell>
        </row>
        <row r="52">
          <cell r="E52">
            <v>371.42</v>
          </cell>
        </row>
        <row r="53">
          <cell r="E53">
            <v>443.94</v>
          </cell>
        </row>
        <row r="54">
          <cell r="E54">
            <v>211.44</v>
          </cell>
        </row>
        <row r="61">
          <cell r="E61">
            <v>11</v>
          </cell>
        </row>
        <row r="62">
          <cell r="E62">
            <v>11</v>
          </cell>
        </row>
        <row r="63">
          <cell r="E63">
            <v>6</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8"/>
  <sheetViews>
    <sheetView topLeftCell="C113" workbookViewId="0">
      <selection activeCell="W121" sqref="W121"/>
    </sheetView>
  </sheetViews>
  <sheetFormatPr defaultColWidth="9.109375" defaultRowHeight="15.6"/>
  <cols>
    <col min="1" max="1" width="9.88671875" style="1" hidden="1" customWidth="1"/>
    <col min="2" max="2" width="9.109375" style="1" hidden="1" customWidth="1"/>
    <col min="3" max="3" width="8.5546875" style="208" customWidth="1"/>
    <col min="4" max="4" width="16.44140625" style="209" customWidth="1"/>
    <col min="5" max="5" width="121.33203125" style="9" customWidth="1"/>
    <col min="6" max="6" width="7.88671875" style="9" customWidth="1"/>
    <col min="7" max="7" width="8.6640625" style="209" customWidth="1"/>
    <col min="8" max="8" width="11.88671875" style="96" customWidth="1"/>
    <col min="9" max="9" width="11.88671875" style="210" hidden="1" customWidth="1"/>
    <col min="10" max="10" width="11.88671875" style="211" customWidth="1"/>
    <col min="11" max="11" width="12.33203125" style="212" hidden="1" customWidth="1"/>
    <col min="12" max="12" width="17.6640625" style="212" customWidth="1"/>
    <col min="13" max="13" width="14.88671875" style="213" hidden="1" customWidth="1"/>
    <col min="14" max="14" width="14.88671875" style="213" customWidth="1"/>
    <col min="15" max="15" width="16.6640625" style="213" hidden="1" customWidth="1"/>
    <col min="16" max="16" width="20.6640625" style="213" customWidth="1"/>
    <col min="17" max="17" width="14.5546875" style="9" bestFit="1" customWidth="1"/>
    <col min="18" max="18" width="12.109375" style="9" customWidth="1"/>
    <col min="19" max="19" width="10.109375" style="9" customWidth="1"/>
    <col min="20" max="20" width="15.88671875" style="9" customWidth="1"/>
    <col min="21" max="21" width="14.44140625" style="9" bestFit="1" customWidth="1"/>
    <col min="22" max="16384" width="9.109375" style="9"/>
  </cols>
  <sheetData>
    <row r="1" spans="1:21">
      <c r="B1" s="217"/>
      <c r="C1" s="217"/>
      <c r="D1" s="217"/>
      <c r="E1" s="2" t="s">
        <v>0</v>
      </c>
      <c r="F1" s="2"/>
      <c r="G1" s="3"/>
      <c r="H1" s="4"/>
      <c r="I1" s="5"/>
      <c r="J1" s="6"/>
      <c r="K1" s="7"/>
      <c r="L1" s="7"/>
      <c r="M1" s="8"/>
      <c r="N1" s="8"/>
      <c r="O1" s="8"/>
      <c r="P1" s="8"/>
    </row>
    <row r="2" spans="1:21">
      <c r="B2" s="217"/>
      <c r="C2" s="217"/>
      <c r="D2" s="217"/>
      <c r="E2" s="2" t="s">
        <v>1</v>
      </c>
      <c r="F2" s="2"/>
      <c r="G2" s="3"/>
      <c r="H2" s="4"/>
      <c r="I2" s="5"/>
      <c r="J2" s="6"/>
      <c r="K2" s="7"/>
      <c r="L2" s="7"/>
      <c r="M2" s="8"/>
      <c r="N2" s="8"/>
      <c r="O2" s="8"/>
      <c r="P2" s="8"/>
    </row>
    <row r="3" spans="1:21">
      <c r="B3" s="217"/>
      <c r="C3" s="217"/>
      <c r="D3" s="217"/>
      <c r="E3" s="2" t="s">
        <v>2</v>
      </c>
      <c r="F3" s="2"/>
      <c r="G3" s="3"/>
      <c r="H3" s="4"/>
      <c r="I3" s="5"/>
      <c r="J3" s="6"/>
      <c r="K3" s="7"/>
      <c r="L3" s="7"/>
      <c r="M3" s="8"/>
      <c r="N3" s="8"/>
      <c r="O3" s="8"/>
      <c r="P3" s="8"/>
    </row>
    <row r="4" spans="1:21">
      <c r="B4" s="217"/>
      <c r="C4" s="217"/>
      <c r="D4" s="217"/>
      <c r="E4" s="10" t="s">
        <v>3</v>
      </c>
      <c r="F4" s="2"/>
      <c r="G4" s="3"/>
      <c r="H4" s="4"/>
      <c r="I4" s="5"/>
      <c r="J4" s="6"/>
      <c r="K4" s="7"/>
      <c r="L4" s="7"/>
      <c r="M4" s="8"/>
      <c r="N4" s="8"/>
      <c r="O4" s="8"/>
      <c r="P4" s="8"/>
    </row>
    <row r="5" spans="1:21" ht="18.600000000000001" customHeight="1">
      <c r="B5" s="218"/>
      <c r="C5" s="218"/>
      <c r="D5" s="218"/>
      <c r="E5" s="2" t="str">
        <f>'[1]Municípios BDI Serviços'!B63</f>
        <v>Pedro Gomes</v>
      </c>
      <c r="F5" s="2"/>
      <c r="G5" s="3"/>
      <c r="H5" s="4"/>
      <c r="I5" s="5"/>
      <c r="J5" s="6"/>
      <c r="K5" s="7"/>
      <c r="L5" s="7"/>
      <c r="M5" s="8"/>
      <c r="N5" s="8"/>
      <c r="O5" s="8"/>
      <c r="P5" s="8"/>
    </row>
    <row r="6" spans="1:21" ht="45" customHeight="1">
      <c r="A6" s="11" t="s">
        <v>4</v>
      </c>
      <c r="B6" s="12" t="s">
        <v>5</v>
      </c>
      <c r="C6" s="13" t="s">
        <v>6</v>
      </c>
      <c r="D6" s="12" t="s">
        <v>7</v>
      </c>
      <c r="E6" s="14" t="s">
        <v>8</v>
      </c>
      <c r="F6" s="12" t="s">
        <v>9</v>
      </c>
      <c r="G6" s="12" t="s">
        <v>10</v>
      </c>
      <c r="H6" s="15" t="s">
        <v>11</v>
      </c>
      <c r="I6" s="16" t="s">
        <v>12</v>
      </c>
      <c r="J6" s="17" t="s">
        <v>13</v>
      </c>
      <c r="K6" s="18" t="s">
        <v>14</v>
      </c>
      <c r="L6" s="18" t="s">
        <v>15</v>
      </c>
      <c r="M6" s="19" t="s">
        <v>16</v>
      </c>
      <c r="N6" s="19" t="s">
        <v>17</v>
      </c>
      <c r="O6" s="19" t="s">
        <v>18</v>
      </c>
      <c r="P6" s="19" t="s">
        <v>19</v>
      </c>
    </row>
    <row r="7" spans="1:21" s="2" customFormat="1" ht="28.8" customHeight="1">
      <c r="A7" s="20">
        <v>1</v>
      </c>
      <c r="B7" s="21"/>
      <c r="C7" s="22" t="s">
        <v>20</v>
      </c>
      <c r="D7" s="23"/>
      <c r="E7" s="24" t="s">
        <v>21</v>
      </c>
      <c r="F7" s="25"/>
      <c r="G7" s="26"/>
      <c r="H7" s="27"/>
      <c r="I7" s="28"/>
      <c r="J7" s="29"/>
      <c r="K7" s="30"/>
      <c r="L7" s="30"/>
      <c r="M7" s="31" t="s">
        <v>44</v>
      </c>
      <c r="N7" s="31" t="s">
        <v>44</v>
      </c>
      <c r="O7" s="32"/>
      <c r="P7" s="32"/>
    </row>
    <row r="8" spans="1:21" ht="26.4" customHeight="1">
      <c r="A8" s="33">
        <v>3</v>
      </c>
      <c r="B8" s="20" t="s">
        <v>22</v>
      </c>
      <c r="C8" s="34" t="s">
        <v>23</v>
      </c>
      <c r="D8" s="35" t="s">
        <v>24</v>
      </c>
      <c r="E8" s="36" t="s">
        <v>222</v>
      </c>
      <c r="F8" s="37"/>
      <c r="G8" s="38" t="s">
        <v>223</v>
      </c>
      <c r="H8" s="39">
        <v>4</v>
      </c>
      <c r="I8" s="40">
        <v>360.94</v>
      </c>
      <c r="J8" s="38">
        <v>354.81</v>
      </c>
      <c r="K8" s="41">
        <v>0.1527</v>
      </c>
      <c r="L8" s="41">
        <v>0.2092</v>
      </c>
      <c r="M8" s="42">
        <v>416.05</v>
      </c>
      <c r="N8" s="42">
        <v>429.03</v>
      </c>
      <c r="O8" s="42">
        <v>1664.2</v>
      </c>
      <c r="P8" s="42">
        <v>1716.12</v>
      </c>
      <c r="Q8" s="43"/>
      <c r="R8" s="43"/>
      <c r="S8" s="44" t="str">
        <f t="shared" ref="S8:S58" si="0">IF(F8&gt;0,TRUNC(H8/F8,3),"")</f>
        <v/>
      </c>
      <c r="T8" s="9" t="str">
        <f t="shared" ref="T8:T58" si="1">IF(S8="","",TRUNC(S8*F8,3))</f>
        <v/>
      </c>
      <c r="U8" s="9" t="str">
        <f t="shared" ref="U8:U58" si="2">IF(S8="","",IF(T8=H8,TRUE,FALSE))</f>
        <v/>
      </c>
    </row>
    <row r="9" spans="1:21" ht="40.799999999999997" customHeight="1">
      <c r="A9" s="33"/>
      <c r="B9" s="33" t="s">
        <v>25</v>
      </c>
      <c r="C9" s="34" t="s">
        <v>26</v>
      </c>
      <c r="D9" s="45" t="s">
        <v>27</v>
      </c>
      <c r="E9" s="36" t="s">
        <v>224</v>
      </c>
      <c r="F9" s="37"/>
      <c r="G9" s="38" t="s">
        <v>225</v>
      </c>
      <c r="H9" s="39">
        <v>8</v>
      </c>
      <c r="I9" s="40" t="s">
        <v>226</v>
      </c>
      <c r="J9" s="38" t="s">
        <v>227</v>
      </c>
      <c r="K9" s="41">
        <v>0.20699999999999999</v>
      </c>
      <c r="L9" s="41">
        <v>0.26740000000000003</v>
      </c>
      <c r="M9" s="42">
        <v>1439.5</v>
      </c>
      <c r="N9" s="42">
        <v>1475.3</v>
      </c>
      <c r="O9" s="42">
        <v>11516</v>
      </c>
      <c r="P9" s="42">
        <v>11802.4</v>
      </c>
      <c r="Q9" s="43"/>
      <c r="R9" s="43"/>
      <c r="S9" s="44"/>
    </row>
    <row r="10" spans="1:21" ht="31.2" customHeight="1">
      <c r="A10" s="33"/>
      <c r="B10" s="33" t="s">
        <v>25</v>
      </c>
      <c r="C10" s="34" t="s">
        <v>28</v>
      </c>
      <c r="D10" s="46" t="s">
        <v>29</v>
      </c>
      <c r="E10" s="47" t="s">
        <v>30</v>
      </c>
      <c r="F10" s="37"/>
      <c r="G10" s="33" t="s">
        <v>31</v>
      </c>
      <c r="H10" s="39">
        <v>1</v>
      </c>
      <c r="I10" s="48">
        <v>35000</v>
      </c>
      <c r="J10" s="33">
        <v>35000</v>
      </c>
      <c r="K10" s="49">
        <v>0.1527</v>
      </c>
      <c r="L10" s="41">
        <v>0.26740000000000003</v>
      </c>
      <c r="M10" s="42">
        <v>40344.5</v>
      </c>
      <c r="N10" s="50">
        <v>44359</v>
      </c>
      <c r="O10" s="42">
        <v>40344.5</v>
      </c>
      <c r="P10" s="50">
        <v>44359</v>
      </c>
      <c r="Q10" s="43"/>
      <c r="R10" s="43"/>
      <c r="S10" s="44"/>
    </row>
    <row r="11" spans="1:21" ht="31.2" customHeight="1">
      <c r="A11" s="33"/>
      <c r="B11" s="33" t="s">
        <v>25</v>
      </c>
      <c r="C11" s="34" t="s">
        <v>32</v>
      </c>
      <c r="D11" s="51" t="s">
        <v>33</v>
      </c>
      <c r="E11" s="36" t="s">
        <v>228</v>
      </c>
      <c r="F11" s="37"/>
      <c r="G11" s="38" t="s">
        <v>229</v>
      </c>
      <c r="H11" s="39">
        <v>208</v>
      </c>
      <c r="I11" s="40">
        <v>3.42</v>
      </c>
      <c r="J11" s="38">
        <v>3.2</v>
      </c>
      <c r="K11" s="41">
        <v>0.20699999999999999</v>
      </c>
      <c r="L11" s="41">
        <v>0.26740000000000003</v>
      </c>
      <c r="M11" s="42">
        <v>4.12</v>
      </c>
      <c r="N11" s="42">
        <v>4.05</v>
      </c>
      <c r="O11" s="42">
        <v>856.96</v>
      </c>
      <c r="P11" s="42">
        <v>842.4</v>
      </c>
      <c r="Q11" s="43"/>
      <c r="R11" s="43"/>
      <c r="S11" s="44"/>
    </row>
    <row r="12" spans="1:21" ht="21.6" customHeight="1">
      <c r="A12" s="33"/>
      <c r="B12" s="33" t="s">
        <v>25</v>
      </c>
      <c r="C12" s="34" t="s">
        <v>34</v>
      </c>
      <c r="D12" s="52" t="s">
        <v>35</v>
      </c>
      <c r="E12" s="36" t="s">
        <v>230</v>
      </c>
      <c r="F12" s="37"/>
      <c r="G12" s="38" t="s">
        <v>231</v>
      </c>
      <c r="H12" s="39">
        <v>2</v>
      </c>
      <c r="I12" s="40">
        <v>976.65</v>
      </c>
      <c r="J12" s="38">
        <v>971.51</v>
      </c>
      <c r="K12" s="41">
        <v>0.20699999999999999</v>
      </c>
      <c r="L12" s="41">
        <v>0.26740000000000003</v>
      </c>
      <c r="M12" s="42">
        <v>1178.81</v>
      </c>
      <c r="N12" s="42">
        <v>1231.29</v>
      </c>
      <c r="O12" s="42">
        <v>2357.62</v>
      </c>
      <c r="P12" s="42">
        <v>2462.58</v>
      </c>
      <c r="Q12" s="43"/>
      <c r="R12" s="43"/>
      <c r="S12" s="44" t="str">
        <f t="shared" si="0"/>
        <v/>
      </c>
      <c r="T12" s="9" t="str">
        <f t="shared" si="1"/>
        <v/>
      </c>
      <c r="U12" s="9" t="str">
        <f t="shared" si="2"/>
        <v/>
      </c>
    </row>
    <row r="13" spans="1:21" ht="36.6" customHeight="1">
      <c r="A13" s="33"/>
      <c r="B13" s="33" t="s">
        <v>25</v>
      </c>
      <c r="C13" s="34" t="s">
        <v>36</v>
      </c>
      <c r="D13" s="53" t="s">
        <v>37</v>
      </c>
      <c r="E13" s="36" t="s">
        <v>232</v>
      </c>
      <c r="F13" s="37"/>
      <c r="G13" s="38" t="s">
        <v>233</v>
      </c>
      <c r="H13" s="39">
        <v>3</v>
      </c>
      <c r="I13" s="40">
        <v>1744.5</v>
      </c>
      <c r="J13" s="38">
        <v>1744.5</v>
      </c>
      <c r="K13" s="41">
        <v>0.20699999999999999</v>
      </c>
      <c r="L13" s="41">
        <v>0.26740000000000003</v>
      </c>
      <c r="M13" s="42">
        <v>2105.61</v>
      </c>
      <c r="N13" s="42">
        <v>2210.9699999999998</v>
      </c>
      <c r="O13" s="42">
        <v>6316.83</v>
      </c>
      <c r="P13" s="42">
        <v>6632.91</v>
      </c>
      <c r="Q13" s="43"/>
      <c r="R13" s="43"/>
      <c r="S13" s="44" t="str">
        <f t="shared" si="0"/>
        <v/>
      </c>
      <c r="T13" s="9" t="str">
        <f t="shared" si="1"/>
        <v/>
      </c>
      <c r="U13" s="9" t="str">
        <f t="shared" si="2"/>
        <v/>
      </c>
    </row>
    <row r="14" spans="1:21" ht="36.6" customHeight="1">
      <c r="A14" s="33"/>
      <c r="B14" s="33" t="s">
        <v>25</v>
      </c>
      <c r="C14" s="34" t="s">
        <v>38</v>
      </c>
      <c r="D14" s="54">
        <v>13244</v>
      </c>
      <c r="E14" s="36" t="s">
        <v>234</v>
      </c>
      <c r="F14" s="37"/>
      <c r="G14" s="38" t="s">
        <v>235</v>
      </c>
      <c r="H14" s="39">
        <v>30</v>
      </c>
      <c r="I14" s="40" t="s">
        <v>236</v>
      </c>
      <c r="J14" s="38" t="s">
        <v>236</v>
      </c>
      <c r="K14" s="41">
        <v>0.20699999999999999</v>
      </c>
      <c r="L14" s="41">
        <v>0.26740000000000003</v>
      </c>
      <c r="M14" s="42">
        <v>62.64</v>
      </c>
      <c r="N14" s="42">
        <v>65.77</v>
      </c>
      <c r="O14" s="42">
        <v>1879.2</v>
      </c>
      <c r="P14" s="42">
        <v>1973.1</v>
      </c>
      <c r="Q14" s="43"/>
      <c r="R14" s="43"/>
      <c r="S14" s="44"/>
    </row>
    <row r="15" spans="1:21" ht="21.6" customHeight="1">
      <c r="A15" s="33"/>
      <c r="B15" s="33" t="s">
        <v>25</v>
      </c>
      <c r="C15" s="34" t="s">
        <v>39</v>
      </c>
      <c r="D15" s="55" t="s">
        <v>40</v>
      </c>
      <c r="E15" s="36" t="s">
        <v>237</v>
      </c>
      <c r="F15" s="37"/>
      <c r="G15" s="38" t="s">
        <v>238</v>
      </c>
      <c r="H15" s="39">
        <v>300</v>
      </c>
      <c r="I15" s="40" t="s">
        <v>239</v>
      </c>
      <c r="J15" s="38" t="s">
        <v>240</v>
      </c>
      <c r="K15" s="41">
        <v>0.20699999999999999</v>
      </c>
      <c r="L15" s="41">
        <v>0.26740000000000003</v>
      </c>
      <c r="M15" s="42">
        <v>1.59</v>
      </c>
      <c r="N15" s="42">
        <v>1.54</v>
      </c>
      <c r="O15" s="42">
        <v>477</v>
      </c>
      <c r="P15" s="42">
        <v>462</v>
      </c>
      <c r="Q15" s="43"/>
      <c r="R15" s="43"/>
      <c r="S15" s="44" t="str">
        <f t="shared" ref="S15" si="3">IF(F15&gt;0,TRUNC(H15/F15,3),"")</f>
        <v/>
      </c>
      <c r="T15" s="9" t="str">
        <f t="shared" ref="T15" si="4">IF(S15="","",TRUNC(S15*F15,3))</f>
        <v/>
      </c>
      <c r="U15" s="9" t="str">
        <f t="shared" ref="U15" si="5">IF(S15="","",IF(T15=H15,TRUE,FALSE))</f>
        <v/>
      </c>
    </row>
    <row r="16" spans="1:21" ht="25.8" customHeight="1">
      <c r="A16" s="56"/>
      <c r="B16" s="56"/>
      <c r="C16" s="57"/>
      <c r="D16" s="58"/>
      <c r="E16" s="59" t="s">
        <v>41</v>
      </c>
      <c r="F16" s="60"/>
      <c r="G16" s="60"/>
      <c r="H16" s="61"/>
      <c r="I16" s="62"/>
      <c r="J16" s="63"/>
      <c r="K16" s="64"/>
      <c r="L16" s="64"/>
      <c r="M16" s="65" t="s">
        <v>42</v>
      </c>
      <c r="N16" s="66"/>
      <c r="O16" s="67">
        <v>65412.31</v>
      </c>
      <c r="P16" s="67">
        <v>70250.510000000009</v>
      </c>
      <c r="Q16" s="43"/>
      <c r="R16" s="43"/>
      <c r="S16" s="44" t="str">
        <f t="shared" si="0"/>
        <v/>
      </c>
      <c r="T16" s="9" t="str">
        <f t="shared" si="1"/>
        <v/>
      </c>
      <c r="U16" s="9" t="str">
        <f t="shared" si="2"/>
        <v/>
      </c>
    </row>
    <row r="17" spans="1:21" s="2" customFormat="1" ht="28.8" customHeight="1">
      <c r="A17" s="20">
        <v>10</v>
      </c>
      <c r="B17" s="21"/>
      <c r="C17" s="68" t="s">
        <v>43</v>
      </c>
      <c r="D17" s="69" t="s">
        <v>44</v>
      </c>
      <c r="E17" s="70" t="s">
        <v>45</v>
      </c>
      <c r="F17" s="71"/>
      <c r="G17" s="69" t="s">
        <v>44</v>
      </c>
      <c r="H17" s="72"/>
      <c r="I17" s="28" t="s">
        <v>44</v>
      </c>
      <c r="J17" s="29" t="s">
        <v>44</v>
      </c>
      <c r="K17" s="73"/>
      <c r="L17" s="73"/>
      <c r="M17" s="31" t="s">
        <v>44</v>
      </c>
      <c r="N17" s="31" t="s">
        <v>44</v>
      </c>
      <c r="O17" s="31" t="s">
        <v>44</v>
      </c>
      <c r="P17" s="31" t="s">
        <v>44</v>
      </c>
      <c r="Q17" s="74"/>
      <c r="R17" s="74"/>
      <c r="S17" s="75" t="str">
        <f t="shared" si="0"/>
        <v/>
      </c>
      <c r="T17" s="2" t="str">
        <f t="shared" si="1"/>
        <v/>
      </c>
      <c r="U17" s="2" t="str">
        <f t="shared" si="2"/>
        <v/>
      </c>
    </row>
    <row r="18" spans="1:21" ht="27.6" customHeight="1">
      <c r="A18" s="33"/>
      <c r="B18" s="33" t="s">
        <v>25</v>
      </c>
      <c r="C18" s="34" t="s">
        <v>46</v>
      </c>
      <c r="D18" s="55" t="s">
        <v>47</v>
      </c>
      <c r="E18" s="36" t="s">
        <v>241</v>
      </c>
      <c r="F18" s="37"/>
      <c r="G18" s="38" t="s">
        <v>225</v>
      </c>
      <c r="H18" s="39">
        <v>204</v>
      </c>
      <c r="I18" s="40" t="s">
        <v>242</v>
      </c>
      <c r="J18" s="38" t="s">
        <v>243</v>
      </c>
      <c r="K18" s="41">
        <v>0.20699999999999999</v>
      </c>
      <c r="L18" s="41">
        <v>0.26740000000000003</v>
      </c>
      <c r="M18" s="42">
        <v>7.04</v>
      </c>
      <c r="N18" s="42">
        <v>6.7</v>
      </c>
      <c r="O18" s="42">
        <v>1436.16</v>
      </c>
      <c r="P18" s="42">
        <v>1366.8</v>
      </c>
      <c r="Q18" s="43"/>
      <c r="R18" s="43"/>
      <c r="S18" s="44"/>
    </row>
    <row r="19" spans="1:21" ht="46.8">
      <c r="A19" s="33"/>
      <c r="B19" s="33" t="s">
        <v>25</v>
      </c>
      <c r="C19" s="34" t="s">
        <v>48</v>
      </c>
      <c r="D19" s="52" t="s">
        <v>49</v>
      </c>
      <c r="E19" s="36" t="s">
        <v>244</v>
      </c>
      <c r="F19" s="37"/>
      <c r="G19" s="38" t="s">
        <v>245</v>
      </c>
      <c r="H19" s="39">
        <v>626.74506519695626</v>
      </c>
      <c r="I19" s="40" t="s">
        <v>246</v>
      </c>
      <c r="J19" s="38" t="s">
        <v>247</v>
      </c>
      <c r="K19" s="41">
        <v>0.20699999999999999</v>
      </c>
      <c r="L19" s="41">
        <v>0.26740000000000003</v>
      </c>
      <c r="M19" s="42">
        <v>19.09</v>
      </c>
      <c r="N19" s="42">
        <v>19.170000000000002</v>
      </c>
      <c r="O19" s="42">
        <v>11964.56</v>
      </c>
      <c r="P19" s="42">
        <v>12014.7</v>
      </c>
      <c r="Q19" s="43"/>
      <c r="R19" s="43"/>
      <c r="S19" s="44"/>
    </row>
    <row r="20" spans="1:21" ht="46.8">
      <c r="A20" s="33"/>
      <c r="B20" s="33" t="s">
        <v>25</v>
      </c>
      <c r="C20" s="34" t="s">
        <v>50</v>
      </c>
      <c r="D20" s="76" t="s">
        <v>51</v>
      </c>
      <c r="E20" s="36" t="s">
        <v>248</v>
      </c>
      <c r="F20" s="37"/>
      <c r="G20" s="38" t="s">
        <v>245</v>
      </c>
      <c r="H20" s="39">
        <v>697.11903400000472</v>
      </c>
      <c r="I20" s="40" t="s">
        <v>249</v>
      </c>
      <c r="J20" s="38" t="s">
        <v>250</v>
      </c>
      <c r="K20" s="41">
        <v>0.20699999999999999</v>
      </c>
      <c r="L20" s="41">
        <v>0.26740000000000003</v>
      </c>
      <c r="M20" s="42">
        <v>12.08</v>
      </c>
      <c r="N20" s="42">
        <v>12.33</v>
      </c>
      <c r="O20" s="42">
        <v>8421.19</v>
      </c>
      <c r="P20" s="42">
        <v>8595.4699999999993</v>
      </c>
      <c r="Q20" s="43"/>
      <c r="R20" s="43"/>
      <c r="S20" s="44"/>
    </row>
    <row r="21" spans="1:21" ht="31.2">
      <c r="A21" s="33"/>
      <c r="B21" s="33" t="s">
        <v>25</v>
      </c>
      <c r="C21" s="34" t="s">
        <v>52</v>
      </c>
      <c r="D21" s="76" t="s">
        <v>53</v>
      </c>
      <c r="E21" s="36" t="s">
        <v>251</v>
      </c>
      <c r="F21" s="37"/>
      <c r="G21" s="38" t="s">
        <v>245</v>
      </c>
      <c r="H21" s="39">
        <v>73.612148565961377</v>
      </c>
      <c r="I21" s="40" t="s">
        <v>252</v>
      </c>
      <c r="J21" s="38" t="s">
        <v>253</v>
      </c>
      <c r="K21" s="41">
        <v>0.20699999999999999</v>
      </c>
      <c r="L21" s="41">
        <v>0.26740000000000003</v>
      </c>
      <c r="M21" s="42">
        <v>10.119999999999999</v>
      </c>
      <c r="N21" s="42">
        <v>10.46</v>
      </c>
      <c r="O21" s="42">
        <v>744.95</v>
      </c>
      <c r="P21" s="42">
        <v>769.98</v>
      </c>
      <c r="Q21" s="43"/>
      <c r="R21" s="43"/>
      <c r="S21" s="44"/>
    </row>
    <row r="22" spans="1:21" ht="24" customHeight="1">
      <c r="A22" s="33"/>
      <c r="B22" s="33" t="s">
        <v>25</v>
      </c>
      <c r="C22" s="34" t="s">
        <v>54</v>
      </c>
      <c r="D22" s="76" t="s">
        <v>55</v>
      </c>
      <c r="E22" s="36" t="s">
        <v>254</v>
      </c>
      <c r="F22" s="37">
        <v>1</v>
      </c>
      <c r="G22" s="38" t="s">
        <v>255</v>
      </c>
      <c r="H22" s="39">
        <v>73.612148565961377</v>
      </c>
      <c r="I22" s="40" t="s">
        <v>256</v>
      </c>
      <c r="J22" s="38" t="s">
        <v>257</v>
      </c>
      <c r="K22" s="41">
        <v>0.20699999999999999</v>
      </c>
      <c r="L22" s="41">
        <v>0.26740000000000003</v>
      </c>
      <c r="M22" s="42">
        <v>8.7899999999999991</v>
      </c>
      <c r="N22" s="42">
        <v>9.11</v>
      </c>
      <c r="O22" s="42">
        <v>647.04999999999995</v>
      </c>
      <c r="P22" s="42">
        <v>670.6</v>
      </c>
      <c r="Q22" s="43"/>
      <c r="R22" s="43"/>
      <c r="S22" s="44"/>
    </row>
    <row r="23" spans="1:21" ht="31.2">
      <c r="A23" s="33"/>
      <c r="B23" s="33" t="s">
        <v>25</v>
      </c>
      <c r="C23" s="34" t="s">
        <v>56</v>
      </c>
      <c r="D23" s="76" t="s">
        <v>57</v>
      </c>
      <c r="E23" s="36" t="s">
        <v>258</v>
      </c>
      <c r="F23" s="37"/>
      <c r="G23" s="38" t="s">
        <v>225</v>
      </c>
      <c r="H23" s="39">
        <v>825.34000000000447</v>
      </c>
      <c r="I23" s="40" t="s">
        <v>259</v>
      </c>
      <c r="J23" s="38" t="s">
        <v>260</v>
      </c>
      <c r="K23" s="41">
        <v>0.20699999999999999</v>
      </c>
      <c r="L23" s="41">
        <v>0.26740000000000003</v>
      </c>
      <c r="M23" s="42">
        <v>31.49</v>
      </c>
      <c r="N23" s="42">
        <v>30.78</v>
      </c>
      <c r="O23" s="42">
        <v>25989.95</v>
      </c>
      <c r="P23" s="42">
        <v>25403.96</v>
      </c>
      <c r="Q23" s="43"/>
      <c r="R23" s="43"/>
      <c r="S23" s="44"/>
    </row>
    <row r="24" spans="1:21" ht="31.2">
      <c r="A24" s="33"/>
      <c r="B24" s="20" t="s">
        <v>22</v>
      </c>
      <c r="C24" s="34" t="s">
        <v>58</v>
      </c>
      <c r="D24" s="76" t="s">
        <v>59</v>
      </c>
      <c r="E24" s="36" t="s">
        <v>261</v>
      </c>
      <c r="F24" s="37"/>
      <c r="G24" s="38" t="s">
        <v>238</v>
      </c>
      <c r="H24" s="39">
        <v>70</v>
      </c>
      <c r="I24" s="40" t="s">
        <v>262</v>
      </c>
      <c r="J24" s="38" t="s">
        <v>263</v>
      </c>
      <c r="K24" s="41">
        <v>0.1527</v>
      </c>
      <c r="L24" s="41">
        <v>0.2092</v>
      </c>
      <c r="M24" s="42">
        <v>219.34</v>
      </c>
      <c r="N24" s="42">
        <v>226.3</v>
      </c>
      <c r="O24" s="42">
        <v>15353.8</v>
      </c>
      <c r="P24" s="42">
        <v>15841</v>
      </c>
      <c r="Q24" s="43"/>
      <c r="R24" s="43"/>
      <c r="S24" s="44"/>
    </row>
    <row r="25" spans="1:21" ht="31.2">
      <c r="A25" s="33"/>
      <c r="B25" s="20" t="s">
        <v>22</v>
      </c>
      <c r="C25" s="34" t="s">
        <v>60</v>
      </c>
      <c r="D25" s="76" t="s">
        <v>61</v>
      </c>
      <c r="E25" s="36" t="s">
        <v>264</v>
      </c>
      <c r="F25" s="37"/>
      <c r="G25" s="38" t="s">
        <v>238</v>
      </c>
      <c r="H25" s="39">
        <v>170</v>
      </c>
      <c r="I25" s="40" t="s">
        <v>265</v>
      </c>
      <c r="J25" s="38" t="s">
        <v>266</v>
      </c>
      <c r="K25" s="41">
        <v>0.1527</v>
      </c>
      <c r="L25" s="41">
        <v>0.2092</v>
      </c>
      <c r="M25" s="42">
        <v>391.69</v>
      </c>
      <c r="N25" s="42">
        <v>405.43</v>
      </c>
      <c r="O25" s="42">
        <v>66587.3</v>
      </c>
      <c r="P25" s="42">
        <v>68923.100000000006</v>
      </c>
      <c r="Q25" s="43"/>
      <c r="R25" s="43"/>
      <c r="S25" s="44"/>
    </row>
    <row r="26" spans="1:21" ht="31.2">
      <c r="A26" s="33"/>
      <c r="B26" s="33" t="s">
        <v>25</v>
      </c>
      <c r="C26" s="34" t="s">
        <v>62</v>
      </c>
      <c r="D26" s="76" t="s">
        <v>63</v>
      </c>
      <c r="E26" s="36" t="s">
        <v>267</v>
      </c>
      <c r="F26" s="37">
        <v>30</v>
      </c>
      <c r="G26" s="38" t="s">
        <v>268</v>
      </c>
      <c r="H26" s="39">
        <v>1739.1000000000001</v>
      </c>
      <c r="I26" s="40" t="s">
        <v>269</v>
      </c>
      <c r="J26" s="38" t="s">
        <v>270</v>
      </c>
      <c r="K26" s="41">
        <v>0.20699999999999999</v>
      </c>
      <c r="L26" s="41">
        <v>0.26740000000000003</v>
      </c>
      <c r="M26" s="42">
        <v>3.33</v>
      </c>
      <c r="N26" s="42">
        <v>3.46</v>
      </c>
      <c r="O26" s="42">
        <v>5791.2</v>
      </c>
      <c r="P26" s="42">
        <v>6017.28</v>
      </c>
      <c r="Q26" s="43"/>
      <c r="R26" s="43"/>
      <c r="S26" s="44"/>
    </row>
    <row r="27" spans="1:21" ht="31.2">
      <c r="A27" s="33"/>
      <c r="B27" s="33" t="s">
        <v>25</v>
      </c>
      <c r="C27" s="34" t="s">
        <v>64</v>
      </c>
      <c r="D27" s="76" t="s">
        <v>65</v>
      </c>
      <c r="E27" s="36" t="s">
        <v>271</v>
      </c>
      <c r="F27" s="37">
        <v>280</v>
      </c>
      <c r="G27" s="38" t="s">
        <v>268</v>
      </c>
      <c r="H27" s="39">
        <v>16231.600000000002</v>
      </c>
      <c r="I27" s="40" t="s">
        <v>272</v>
      </c>
      <c r="J27" s="38" t="s">
        <v>273</v>
      </c>
      <c r="K27" s="41">
        <v>0.20699999999999999</v>
      </c>
      <c r="L27" s="41">
        <v>0.26740000000000003</v>
      </c>
      <c r="M27" s="42">
        <v>1.31</v>
      </c>
      <c r="N27" s="42">
        <v>1.36</v>
      </c>
      <c r="O27" s="42">
        <v>21263.39</v>
      </c>
      <c r="P27" s="42">
        <v>22074.97</v>
      </c>
      <c r="Q27" s="43"/>
      <c r="R27" s="43"/>
      <c r="S27" s="44"/>
    </row>
    <row r="28" spans="1:21" ht="31.2">
      <c r="A28" s="33"/>
      <c r="B28" s="33" t="s">
        <v>25</v>
      </c>
      <c r="C28" s="34" t="s">
        <v>66</v>
      </c>
      <c r="D28" s="76" t="s">
        <v>67</v>
      </c>
      <c r="E28" s="36" t="s">
        <v>274</v>
      </c>
      <c r="F28" s="37"/>
      <c r="G28" s="38" t="s">
        <v>238</v>
      </c>
      <c r="H28" s="39">
        <v>475</v>
      </c>
      <c r="I28" s="40" t="s">
        <v>275</v>
      </c>
      <c r="J28" s="38" t="s">
        <v>276</v>
      </c>
      <c r="K28" s="41">
        <v>0.20699999999999999</v>
      </c>
      <c r="L28" s="41">
        <v>0.26740000000000003</v>
      </c>
      <c r="M28" s="42">
        <v>42.31</v>
      </c>
      <c r="N28" s="42">
        <v>43.72</v>
      </c>
      <c r="O28" s="42">
        <v>20097.25</v>
      </c>
      <c r="P28" s="42">
        <v>20767</v>
      </c>
      <c r="Q28" s="43"/>
      <c r="R28" s="43"/>
      <c r="S28" s="44"/>
    </row>
    <row r="29" spans="1:21" ht="28.2" customHeight="1">
      <c r="A29" s="33"/>
      <c r="B29" s="33" t="s">
        <v>25</v>
      </c>
      <c r="C29" s="34" t="s">
        <v>68</v>
      </c>
      <c r="D29" s="76" t="s">
        <v>69</v>
      </c>
      <c r="E29" s="36" t="s">
        <v>277</v>
      </c>
      <c r="F29" s="37">
        <v>30</v>
      </c>
      <c r="G29" s="38" t="s">
        <v>255</v>
      </c>
      <c r="H29" s="39">
        <v>2280</v>
      </c>
      <c r="I29" s="40" t="s">
        <v>278</v>
      </c>
      <c r="J29" s="38" t="s">
        <v>279</v>
      </c>
      <c r="K29" s="41">
        <v>0.20699999999999999</v>
      </c>
      <c r="L29" s="41">
        <v>0.26740000000000003</v>
      </c>
      <c r="M29" s="42">
        <v>2.54</v>
      </c>
      <c r="N29" s="42">
        <v>2.64</v>
      </c>
      <c r="O29" s="42">
        <v>5791.2</v>
      </c>
      <c r="P29" s="42">
        <v>6019.2</v>
      </c>
      <c r="Q29" s="43"/>
      <c r="R29" s="43"/>
      <c r="S29" s="44"/>
    </row>
    <row r="30" spans="1:21" ht="28.2" customHeight="1">
      <c r="A30" s="33"/>
      <c r="B30" s="33" t="s">
        <v>25</v>
      </c>
      <c r="C30" s="34" t="s">
        <v>70</v>
      </c>
      <c r="D30" s="77" t="s">
        <v>71</v>
      </c>
      <c r="E30" s="36" t="s">
        <v>280</v>
      </c>
      <c r="F30" s="37">
        <v>280</v>
      </c>
      <c r="G30" s="38" t="s">
        <v>255</v>
      </c>
      <c r="H30" s="39">
        <v>21280</v>
      </c>
      <c r="I30" s="40" t="s">
        <v>281</v>
      </c>
      <c r="J30" s="38" t="s">
        <v>281</v>
      </c>
      <c r="K30" s="41">
        <v>0.20699999999999999</v>
      </c>
      <c r="L30" s="41">
        <v>0.26740000000000003</v>
      </c>
      <c r="M30" s="42">
        <v>1.02</v>
      </c>
      <c r="N30" s="42">
        <v>1.07</v>
      </c>
      <c r="O30" s="42">
        <v>21705.599999999999</v>
      </c>
      <c r="P30" s="42">
        <v>22769.599999999999</v>
      </c>
      <c r="Q30" s="43"/>
      <c r="R30" s="43"/>
      <c r="S30" s="44"/>
    </row>
    <row r="31" spans="1:21" ht="30.6" customHeight="1">
      <c r="A31" s="33"/>
      <c r="B31" s="33" t="s">
        <v>25</v>
      </c>
      <c r="C31" s="34" t="s">
        <v>72</v>
      </c>
      <c r="D31" s="76" t="s">
        <v>73</v>
      </c>
      <c r="E31" s="36" t="s">
        <v>282</v>
      </c>
      <c r="F31" s="37"/>
      <c r="G31" s="38" t="s">
        <v>231</v>
      </c>
      <c r="H31" s="39">
        <v>4</v>
      </c>
      <c r="I31" s="40">
        <v>6328.37</v>
      </c>
      <c r="J31" s="38">
        <v>6078.37</v>
      </c>
      <c r="K31" s="41">
        <v>0.20699999999999999</v>
      </c>
      <c r="L31" s="41">
        <v>0.26740000000000003</v>
      </c>
      <c r="M31" s="42">
        <v>7638.34</v>
      </c>
      <c r="N31" s="42">
        <v>7703.72</v>
      </c>
      <c r="O31" s="42">
        <v>30553.360000000001</v>
      </c>
      <c r="P31" s="42">
        <v>30814.880000000001</v>
      </c>
      <c r="Q31" s="43"/>
      <c r="R31" s="43"/>
      <c r="S31" s="44"/>
    </row>
    <row r="32" spans="1:21" ht="31.2">
      <c r="A32" s="33"/>
      <c r="B32" s="33" t="s">
        <v>25</v>
      </c>
      <c r="C32" s="34" t="s">
        <v>74</v>
      </c>
      <c r="D32" s="76" t="s">
        <v>75</v>
      </c>
      <c r="E32" s="36" t="s">
        <v>283</v>
      </c>
      <c r="F32" s="37"/>
      <c r="G32" s="38" t="s">
        <v>231</v>
      </c>
      <c r="H32" s="39">
        <v>4</v>
      </c>
      <c r="I32" s="40">
        <v>988.19</v>
      </c>
      <c r="J32" s="38">
        <v>973</v>
      </c>
      <c r="K32" s="41">
        <v>0.20699999999999999</v>
      </c>
      <c r="L32" s="41">
        <v>0.26740000000000003</v>
      </c>
      <c r="M32" s="42">
        <v>1192.74</v>
      </c>
      <c r="N32" s="42">
        <v>1233.18</v>
      </c>
      <c r="O32" s="42">
        <v>4770.96</v>
      </c>
      <c r="P32" s="42">
        <v>4932.72</v>
      </c>
      <c r="Q32" s="43"/>
      <c r="R32" s="43"/>
      <c r="S32" s="44"/>
    </row>
    <row r="33" spans="1:21" ht="36.6" customHeight="1">
      <c r="A33" s="33"/>
      <c r="B33" s="33" t="s">
        <v>25</v>
      </c>
      <c r="C33" s="34" t="s">
        <v>76</v>
      </c>
      <c r="D33" s="76" t="s">
        <v>77</v>
      </c>
      <c r="E33" s="36" t="s">
        <v>284</v>
      </c>
      <c r="F33" s="37"/>
      <c r="G33" s="38" t="s">
        <v>238</v>
      </c>
      <c r="H33" s="39">
        <v>4</v>
      </c>
      <c r="I33" s="40" t="s">
        <v>285</v>
      </c>
      <c r="J33" s="38" t="s">
        <v>286</v>
      </c>
      <c r="K33" s="41">
        <v>0.20699999999999999</v>
      </c>
      <c r="L33" s="41">
        <v>0.26740000000000003</v>
      </c>
      <c r="M33" s="42">
        <v>1144.27</v>
      </c>
      <c r="N33" s="42">
        <v>1147.42</v>
      </c>
      <c r="O33" s="42">
        <v>4577.08</v>
      </c>
      <c r="P33" s="42">
        <v>4589.68</v>
      </c>
      <c r="Q33" s="43"/>
      <c r="R33" s="43"/>
      <c r="S33" s="44"/>
    </row>
    <row r="34" spans="1:21" ht="34.799999999999997" customHeight="1">
      <c r="A34" s="33"/>
      <c r="B34" s="33" t="s">
        <v>25</v>
      </c>
      <c r="C34" s="34" t="s">
        <v>78</v>
      </c>
      <c r="D34" s="76" t="s">
        <v>79</v>
      </c>
      <c r="E34" s="36" t="s">
        <v>287</v>
      </c>
      <c r="F34" s="37"/>
      <c r="G34" s="38" t="s">
        <v>231</v>
      </c>
      <c r="H34" s="39">
        <v>3</v>
      </c>
      <c r="I34" s="40">
        <v>4024.25</v>
      </c>
      <c r="J34" s="38">
        <v>3906.19</v>
      </c>
      <c r="K34" s="41">
        <v>0.20699999999999999</v>
      </c>
      <c r="L34" s="41">
        <v>0.26740000000000003</v>
      </c>
      <c r="M34" s="42">
        <v>4857.26</v>
      </c>
      <c r="N34" s="42">
        <v>4950.7</v>
      </c>
      <c r="O34" s="42">
        <v>14571.78</v>
      </c>
      <c r="P34" s="42">
        <v>14852.1</v>
      </c>
      <c r="Q34" s="43"/>
      <c r="R34" s="43"/>
      <c r="S34" s="44"/>
    </row>
    <row r="35" spans="1:21" ht="39.6" customHeight="1">
      <c r="A35" s="33"/>
      <c r="B35" s="33" t="s">
        <v>25</v>
      </c>
      <c r="C35" s="34" t="s">
        <v>80</v>
      </c>
      <c r="D35" s="76" t="s">
        <v>81</v>
      </c>
      <c r="E35" s="48" t="s">
        <v>288</v>
      </c>
      <c r="F35" s="37"/>
      <c r="G35" s="38" t="s">
        <v>231</v>
      </c>
      <c r="H35" s="39">
        <v>7</v>
      </c>
      <c r="I35" s="40">
        <v>5724.29</v>
      </c>
      <c r="J35" s="38">
        <v>5561.63</v>
      </c>
      <c r="K35" s="41">
        <v>0.20699999999999999</v>
      </c>
      <c r="L35" s="41">
        <v>0.26740000000000003</v>
      </c>
      <c r="M35" s="42">
        <v>6909.21</v>
      </c>
      <c r="N35" s="42">
        <v>7048.8</v>
      </c>
      <c r="O35" s="42">
        <v>48364.47</v>
      </c>
      <c r="P35" s="42">
        <v>49341.599999999999</v>
      </c>
      <c r="Q35" s="43"/>
      <c r="R35" s="43"/>
      <c r="S35" s="44"/>
    </row>
    <row r="36" spans="1:21" ht="28.8" customHeight="1">
      <c r="A36" s="33"/>
      <c r="B36" s="33" t="s">
        <v>25</v>
      </c>
      <c r="C36" s="34" t="s">
        <v>82</v>
      </c>
      <c r="D36" s="76" t="s">
        <v>83</v>
      </c>
      <c r="E36" s="36" t="s">
        <v>289</v>
      </c>
      <c r="F36" s="37"/>
      <c r="G36" s="38" t="s">
        <v>231</v>
      </c>
      <c r="H36" s="39">
        <v>1</v>
      </c>
      <c r="I36" s="40">
        <v>10691.34</v>
      </c>
      <c r="J36" s="38">
        <v>10204.629999999999</v>
      </c>
      <c r="K36" s="41">
        <v>0.20699999999999999</v>
      </c>
      <c r="L36" s="41">
        <v>0.26740000000000003</v>
      </c>
      <c r="M36" s="42">
        <v>12904.44</v>
      </c>
      <c r="N36" s="42">
        <v>12933.34</v>
      </c>
      <c r="O36" s="42">
        <v>12904.44</v>
      </c>
      <c r="P36" s="42">
        <v>12933.34</v>
      </c>
      <c r="Q36" s="43"/>
      <c r="R36" s="43"/>
      <c r="S36" s="44"/>
    </row>
    <row r="37" spans="1:21" ht="27" customHeight="1">
      <c r="A37" s="56"/>
      <c r="B37" s="56"/>
      <c r="C37" s="57"/>
      <c r="D37" s="78"/>
      <c r="E37" s="59" t="s">
        <v>41</v>
      </c>
      <c r="F37" s="79"/>
      <c r="G37" s="60"/>
      <c r="H37" s="80"/>
      <c r="I37" s="81"/>
      <c r="J37" s="60"/>
      <c r="K37" s="64"/>
      <c r="L37" s="64"/>
      <c r="M37" s="82"/>
      <c r="N37" s="82"/>
      <c r="O37" s="82">
        <v>321535.69000000006</v>
      </c>
      <c r="P37" s="67">
        <v>315764.63999999996</v>
      </c>
      <c r="Q37" s="43"/>
      <c r="R37" s="43"/>
      <c r="S37" s="44"/>
    </row>
    <row r="38" spans="1:21" ht="29.4" customHeight="1">
      <c r="A38" s="21">
        <v>10</v>
      </c>
      <c r="B38" s="21"/>
      <c r="C38" s="68" t="s">
        <v>84</v>
      </c>
      <c r="D38" s="69" t="s">
        <v>44</v>
      </c>
      <c r="E38" s="24" t="s">
        <v>85</v>
      </c>
      <c r="F38" s="83"/>
      <c r="G38" s="69" t="str">
        <f>IF(D38="","",(VLOOKUP(D38,[2]serv!$A$2:$D$5268,3,FALSE)))</f>
        <v/>
      </c>
      <c r="H38" s="72"/>
      <c r="I38" s="28" t="str">
        <f>IF(D38="","",VLOOKUP(D38,#REF!,4,FALSE))</f>
        <v/>
      </c>
      <c r="J38" s="29" t="str">
        <f>IF(D38="","",VLOOKUP(D38,#REF!,4,FALSE))</f>
        <v/>
      </c>
      <c r="K38" s="73"/>
      <c r="L38" s="73"/>
      <c r="M38" s="31" t="str">
        <f>IF(D38="","",TRUNC(I38*(1+K38),2))</f>
        <v/>
      </c>
      <c r="N38" s="31" t="str">
        <f>IF(D38="","",TRUNC(J38*(1+L38),2))</f>
        <v/>
      </c>
      <c r="O38" s="31" t="str">
        <f>IF(H38="","",TRUNC(H38*M38,2))</f>
        <v/>
      </c>
      <c r="P38" s="31" t="str">
        <f>IF(H38="","",TRUNC(H38*N38,2))</f>
        <v/>
      </c>
      <c r="Q38" s="43"/>
      <c r="R38" s="43"/>
      <c r="S38" s="44" t="str">
        <f t="shared" si="0"/>
        <v/>
      </c>
      <c r="T38" s="9" t="str">
        <f t="shared" si="1"/>
        <v/>
      </c>
      <c r="U38" s="9" t="str">
        <f t="shared" si="2"/>
        <v/>
      </c>
    </row>
    <row r="39" spans="1:21" ht="29.4" customHeight="1">
      <c r="A39" s="21"/>
      <c r="B39" s="84"/>
      <c r="C39" s="85" t="s">
        <v>86</v>
      </c>
      <c r="D39" s="86"/>
      <c r="E39" s="87" t="s">
        <v>87</v>
      </c>
      <c r="F39" s="88"/>
      <c r="G39" s="86"/>
      <c r="H39" s="89"/>
      <c r="I39" s="90"/>
      <c r="J39" s="91"/>
      <c r="K39" s="92"/>
      <c r="L39" s="92"/>
      <c r="M39" s="93"/>
      <c r="N39" s="93"/>
      <c r="O39" s="93"/>
      <c r="P39" s="93"/>
      <c r="Q39" s="43"/>
      <c r="R39" s="43"/>
      <c r="S39" s="44"/>
    </row>
    <row r="40" spans="1:21" ht="33" customHeight="1">
      <c r="A40" s="33">
        <v>22</v>
      </c>
      <c r="B40" s="33" t="s">
        <v>25</v>
      </c>
      <c r="C40" s="34" t="s">
        <v>88</v>
      </c>
      <c r="D40" s="76" t="s">
        <v>89</v>
      </c>
      <c r="E40" s="36" t="s">
        <v>290</v>
      </c>
      <c r="F40" s="39"/>
      <c r="G40" s="38" t="s">
        <v>291</v>
      </c>
      <c r="H40" s="39">
        <v>1999.1029999999998</v>
      </c>
      <c r="I40" s="40">
        <v>2.21</v>
      </c>
      <c r="J40" s="38">
        <v>2.16</v>
      </c>
      <c r="K40" s="41">
        <v>0.20699999999999999</v>
      </c>
      <c r="L40" s="41">
        <v>0.26740000000000003</v>
      </c>
      <c r="M40" s="42">
        <v>2.66</v>
      </c>
      <c r="N40" s="42">
        <v>2.73</v>
      </c>
      <c r="O40" s="42">
        <v>5317.61</v>
      </c>
      <c r="P40" s="42">
        <v>5457.55</v>
      </c>
      <c r="Q40" s="43"/>
      <c r="R40" s="43"/>
      <c r="S40" s="44" t="str">
        <f t="shared" si="0"/>
        <v/>
      </c>
      <c r="T40" s="94" t="s">
        <v>44</v>
      </c>
      <c r="U40" s="9" t="str">
        <f t="shared" si="2"/>
        <v/>
      </c>
    </row>
    <row r="41" spans="1:21" ht="33" customHeight="1">
      <c r="A41" s="33">
        <v>25</v>
      </c>
      <c r="B41" s="33" t="s">
        <v>25</v>
      </c>
      <c r="C41" s="34" t="s">
        <v>90</v>
      </c>
      <c r="D41" s="76" t="s">
        <v>91</v>
      </c>
      <c r="E41" s="36" t="s">
        <v>292</v>
      </c>
      <c r="F41" s="39"/>
      <c r="G41" s="38" t="s">
        <v>245</v>
      </c>
      <c r="H41" s="39">
        <v>2598.8358999999996</v>
      </c>
      <c r="I41" s="40" t="s">
        <v>293</v>
      </c>
      <c r="J41" s="38" t="s">
        <v>294</v>
      </c>
      <c r="K41" s="41">
        <v>0.20699999999999999</v>
      </c>
      <c r="L41" s="41">
        <v>0.26740000000000003</v>
      </c>
      <c r="M41" s="42">
        <v>10.44</v>
      </c>
      <c r="N41" s="42">
        <v>10.72</v>
      </c>
      <c r="O41" s="42">
        <v>27131.84</v>
      </c>
      <c r="P41" s="42">
        <v>27859.52</v>
      </c>
      <c r="Q41" s="43"/>
      <c r="R41" s="43"/>
      <c r="S41" s="44" t="str">
        <f t="shared" si="0"/>
        <v/>
      </c>
      <c r="T41" s="9" t="str">
        <f t="shared" si="1"/>
        <v/>
      </c>
      <c r="U41" s="9" t="str">
        <f t="shared" si="2"/>
        <v/>
      </c>
    </row>
    <row r="42" spans="1:21" ht="33" customHeight="1">
      <c r="A42" s="33"/>
      <c r="B42" s="33" t="s">
        <v>25</v>
      </c>
      <c r="C42" s="34" t="s">
        <v>92</v>
      </c>
      <c r="D42" s="76" t="s">
        <v>93</v>
      </c>
      <c r="E42" s="36" t="s">
        <v>295</v>
      </c>
      <c r="F42" s="39">
        <v>1</v>
      </c>
      <c r="G42" s="38" t="s">
        <v>255</v>
      </c>
      <c r="H42" s="39">
        <v>2598.8358999999996</v>
      </c>
      <c r="I42" s="40" t="s">
        <v>296</v>
      </c>
      <c r="J42" s="38" t="s">
        <v>297</v>
      </c>
      <c r="K42" s="41">
        <v>0.20699999999999999</v>
      </c>
      <c r="L42" s="41">
        <v>0.26740000000000003</v>
      </c>
      <c r="M42" s="42">
        <v>2.9</v>
      </c>
      <c r="N42" s="42">
        <v>3.02</v>
      </c>
      <c r="O42" s="42">
        <v>7536.62</v>
      </c>
      <c r="P42" s="42">
        <v>7848.48</v>
      </c>
      <c r="Q42" s="43"/>
      <c r="R42" s="43"/>
      <c r="S42" s="44"/>
    </row>
    <row r="43" spans="1:21" ht="33" customHeight="1">
      <c r="A43" s="33"/>
      <c r="B43" s="33" t="s">
        <v>25</v>
      </c>
      <c r="C43" s="34" t="s">
        <v>94</v>
      </c>
      <c r="D43" s="76" t="s">
        <v>95</v>
      </c>
      <c r="E43" s="36" t="s">
        <v>298</v>
      </c>
      <c r="F43" s="39"/>
      <c r="G43" s="38" t="s">
        <v>245</v>
      </c>
      <c r="H43" s="39">
        <v>2598.8358999999996</v>
      </c>
      <c r="I43" s="40" t="s">
        <v>299</v>
      </c>
      <c r="J43" s="38" t="s">
        <v>300</v>
      </c>
      <c r="K43" s="41">
        <v>0.20699999999999999</v>
      </c>
      <c r="L43" s="41">
        <v>0.26740000000000003</v>
      </c>
      <c r="M43" s="42">
        <v>1.68</v>
      </c>
      <c r="N43" s="42">
        <v>1.72</v>
      </c>
      <c r="O43" s="42">
        <v>4366.04</v>
      </c>
      <c r="P43" s="42">
        <v>4469.99</v>
      </c>
      <c r="Q43" s="43"/>
      <c r="R43" s="43"/>
      <c r="S43" s="44" t="str">
        <f t="shared" si="0"/>
        <v/>
      </c>
      <c r="T43" s="9" t="str">
        <f t="shared" si="1"/>
        <v/>
      </c>
      <c r="U43" s="9" t="str">
        <f t="shared" si="2"/>
        <v/>
      </c>
    </row>
    <row r="44" spans="1:21" ht="33" customHeight="1">
      <c r="A44" s="33"/>
      <c r="B44" s="33" t="s">
        <v>25</v>
      </c>
      <c r="C44" s="34" t="s">
        <v>96</v>
      </c>
      <c r="D44" s="76" t="s">
        <v>97</v>
      </c>
      <c r="E44" s="36" t="s">
        <v>301</v>
      </c>
      <c r="F44" s="39"/>
      <c r="G44" s="38" t="s">
        <v>225</v>
      </c>
      <c r="H44" s="39">
        <v>5767.0999999999995</v>
      </c>
      <c r="I44" s="40" t="s">
        <v>302</v>
      </c>
      <c r="J44" s="38" t="s">
        <v>303</v>
      </c>
      <c r="K44" s="41">
        <v>0.20699999999999999</v>
      </c>
      <c r="L44" s="41">
        <v>0.26740000000000003</v>
      </c>
      <c r="M44" s="42">
        <v>2.98</v>
      </c>
      <c r="N44" s="42">
        <v>2.99</v>
      </c>
      <c r="O44" s="42">
        <v>17185.95</v>
      </c>
      <c r="P44" s="42">
        <v>17243.62</v>
      </c>
      <c r="Q44" s="43"/>
      <c r="R44" s="43"/>
      <c r="S44" s="44" t="str">
        <f t="shared" si="0"/>
        <v/>
      </c>
      <c r="T44" s="9" t="str">
        <f t="shared" si="1"/>
        <v/>
      </c>
      <c r="U44" s="9" t="str">
        <f t="shared" si="2"/>
        <v/>
      </c>
    </row>
    <row r="45" spans="1:21" ht="33" customHeight="1">
      <c r="A45" s="33"/>
      <c r="B45" s="33" t="s">
        <v>25</v>
      </c>
      <c r="C45" s="34" t="s">
        <v>98</v>
      </c>
      <c r="D45" s="76" t="s">
        <v>99</v>
      </c>
      <c r="E45" s="36" t="s">
        <v>304</v>
      </c>
      <c r="F45" s="39"/>
      <c r="G45" s="38" t="s">
        <v>245</v>
      </c>
      <c r="H45" s="39">
        <v>794.43449999999984</v>
      </c>
      <c r="I45" s="40" t="s">
        <v>305</v>
      </c>
      <c r="J45" s="38" t="s">
        <v>306</v>
      </c>
      <c r="K45" s="41">
        <v>0.20699999999999999</v>
      </c>
      <c r="L45" s="41">
        <v>0.26740000000000003</v>
      </c>
      <c r="M45" s="42">
        <v>28.82</v>
      </c>
      <c r="N45" s="42">
        <v>29.2</v>
      </c>
      <c r="O45" s="42">
        <v>22895.599999999999</v>
      </c>
      <c r="P45" s="42">
        <v>23197.48</v>
      </c>
      <c r="Q45" s="43"/>
      <c r="R45" s="43"/>
      <c r="S45" s="44" t="str">
        <f t="shared" si="0"/>
        <v/>
      </c>
      <c r="T45" s="9" t="str">
        <f t="shared" si="1"/>
        <v/>
      </c>
      <c r="U45" s="9" t="str">
        <f t="shared" si="2"/>
        <v/>
      </c>
    </row>
    <row r="46" spans="1:21" ht="33" customHeight="1">
      <c r="A46" s="33"/>
      <c r="B46" s="20" t="s">
        <v>22</v>
      </c>
      <c r="C46" s="34" t="s">
        <v>100</v>
      </c>
      <c r="D46" s="95">
        <v>4743</v>
      </c>
      <c r="E46" s="36" t="s">
        <v>307</v>
      </c>
      <c r="F46" s="39"/>
      <c r="G46" s="38" t="s">
        <v>308</v>
      </c>
      <c r="H46" s="39">
        <v>794.43449999999984</v>
      </c>
      <c r="I46" s="40" t="s">
        <v>309</v>
      </c>
      <c r="J46" s="38" t="s">
        <v>309</v>
      </c>
      <c r="K46" s="41">
        <v>0.1527</v>
      </c>
      <c r="L46" s="41">
        <v>0.2092</v>
      </c>
      <c r="M46" s="42">
        <v>69.66</v>
      </c>
      <c r="N46" s="42">
        <v>73.08</v>
      </c>
      <c r="O46" s="42">
        <v>55340.3</v>
      </c>
      <c r="P46" s="42">
        <v>58057.27</v>
      </c>
      <c r="Q46" s="43"/>
      <c r="R46" s="43"/>
      <c r="S46" s="44"/>
    </row>
    <row r="47" spans="1:21" ht="33" customHeight="1">
      <c r="A47" s="33"/>
      <c r="B47" s="33" t="s">
        <v>25</v>
      </c>
      <c r="C47" s="34" t="s">
        <v>101</v>
      </c>
      <c r="D47" s="76" t="s">
        <v>102</v>
      </c>
      <c r="E47" s="36" t="s">
        <v>310</v>
      </c>
      <c r="F47" s="39"/>
      <c r="G47" s="38" t="s">
        <v>245</v>
      </c>
      <c r="H47" s="39">
        <v>1013.56485</v>
      </c>
      <c r="I47" s="40" t="s">
        <v>311</v>
      </c>
      <c r="J47" s="38" t="s">
        <v>312</v>
      </c>
      <c r="K47" s="41">
        <v>0.20699999999999999</v>
      </c>
      <c r="L47" s="41">
        <v>0.26740000000000003</v>
      </c>
      <c r="M47" s="42">
        <v>17.62</v>
      </c>
      <c r="N47" s="42">
        <v>18.09</v>
      </c>
      <c r="O47" s="42">
        <v>17859.009999999998</v>
      </c>
      <c r="P47" s="42">
        <v>18335.38</v>
      </c>
      <c r="Q47" s="43"/>
      <c r="R47" s="43"/>
      <c r="S47" s="44"/>
    </row>
    <row r="48" spans="1:21" ht="33" customHeight="1">
      <c r="A48" s="33"/>
      <c r="B48" s="33" t="s">
        <v>25</v>
      </c>
      <c r="C48" s="34" t="s">
        <v>103</v>
      </c>
      <c r="D48" s="76" t="s">
        <v>93</v>
      </c>
      <c r="E48" s="36" t="s">
        <v>295</v>
      </c>
      <c r="F48" s="39">
        <v>5</v>
      </c>
      <c r="G48" s="38" t="s">
        <v>255</v>
      </c>
      <c r="H48" s="39">
        <v>5067.8242499999997</v>
      </c>
      <c r="I48" s="40" t="s">
        <v>296</v>
      </c>
      <c r="J48" s="38" t="s">
        <v>297</v>
      </c>
      <c r="K48" s="41">
        <v>0.20699999999999999</v>
      </c>
      <c r="L48" s="41">
        <v>0.26740000000000003</v>
      </c>
      <c r="M48" s="42">
        <v>2.9</v>
      </c>
      <c r="N48" s="42">
        <v>3.02</v>
      </c>
      <c r="O48" s="42">
        <v>14696.69</v>
      </c>
      <c r="P48" s="42">
        <v>15304.82</v>
      </c>
      <c r="Q48" s="43"/>
      <c r="R48" s="43"/>
      <c r="S48" s="44"/>
    </row>
    <row r="49" spans="1:23" ht="33" customHeight="1">
      <c r="A49" s="33"/>
      <c r="B49" s="33" t="s">
        <v>25</v>
      </c>
      <c r="C49" s="34" t="s">
        <v>104</v>
      </c>
      <c r="D49" s="76" t="s">
        <v>105</v>
      </c>
      <c r="E49" s="36" t="s">
        <v>313</v>
      </c>
      <c r="F49" s="39"/>
      <c r="G49" s="38" t="s">
        <v>223</v>
      </c>
      <c r="H49" s="39">
        <v>4723.38</v>
      </c>
      <c r="I49" s="40">
        <v>5.68</v>
      </c>
      <c r="J49" s="38">
        <v>5.65</v>
      </c>
      <c r="K49" s="41">
        <v>0.20699999999999999</v>
      </c>
      <c r="L49" s="41">
        <v>0.26740000000000003</v>
      </c>
      <c r="M49" s="42">
        <v>6.85</v>
      </c>
      <c r="N49" s="42">
        <v>7.16</v>
      </c>
      <c r="O49" s="42">
        <v>32355.15</v>
      </c>
      <c r="P49" s="42">
        <v>33819.4</v>
      </c>
      <c r="Q49" s="43"/>
      <c r="R49" s="43"/>
      <c r="S49" s="44"/>
    </row>
    <row r="50" spans="1:23" ht="33" customHeight="1">
      <c r="A50" s="33"/>
      <c r="B50" s="33" t="s">
        <v>25</v>
      </c>
      <c r="C50" s="34" t="s">
        <v>106</v>
      </c>
      <c r="D50" s="76" t="s">
        <v>107</v>
      </c>
      <c r="E50" s="36" t="s">
        <v>314</v>
      </c>
      <c r="F50" s="39">
        <v>310</v>
      </c>
      <c r="G50" s="38" t="s">
        <v>268</v>
      </c>
      <c r="H50" s="39">
        <v>36234.442999999999</v>
      </c>
      <c r="I50" s="40" t="s">
        <v>315</v>
      </c>
      <c r="J50" s="38" t="s">
        <v>316</v>
      </c>
      <c r="K50" s="41">
        <v>0.20699999999999999</v>
      </c>
      <c r="L50" s="41">
        <v>0.26740000000000003</v>
      </c>
      <c r="M50" s="42">
        <v>0.88</v>
      </c>
      <c r="N50" s="42">
        <v>0.91</v>
      </c>
      <c r="O50" s="42">
        <v>31886.3</v>
      </c>
      <c r="P50" s="42">
        <v>32973.339999999997</v>
      </c>
      <c r="Q50" s="43"/>
      <c r="R50" s="43"/>
      <c r="S50" s="44"/>
      <c r="W50" s="96"/>
    </row>
    <row r="51" spans="1:23" ht="33" customHeight="1">
      <c r="A51" s="33"/>
      <c r="B51" s="33" t="s">
        <v>25</v>
      </c>
      <c r="C51" s="34" t="s">
        <v>108</v>
      </c>
      <c r="D51" s="76" t="s">
        <v>109</v>
      </c>
      <c r="E51" s="36" t="s">
        <v>317</v>
      </c>
      <c r="F51" s="37"/>
      <c r="G51" s="38" t="s">
        <v>245</v>
      </c>
      <c r="H51" s="39">
        <v>139.72149999999999</v>
      </c>
      <c r="I51" s="40" t="s">
        <v>318</v>
      </c>
      <c r="J51" s="38" t="s">
        <v>319</v>
      </c>
      <c r="K51" s="41">
        <v>0.20699999999999999</v>
      </c>
      <c r="L51" s="41">
        <v>0.26740000000000003</v>
      </c>
      <c r="M51" s="42">
        <v>1988.84</v>
      </c>
      <c r="N51" s="42">
        <v>2083.11</v>
      </c>
      <c r="O51" s="42">
        <v>277883.7</v>
      </c>
      <c r="P51" s="42">
        <v>291055.25</v>
      </c>
      <c r="Q51" s="43"/>
      <c r="R51" s="43"/>
      <c r="S51" s="44" t="str">
        <f t="shared" si="0"/>
        <v/>
      </c>
      <c r="T51" s="9" t="str">
        <f t="shared" si="1"/>
        <v/>
      </c>
      <c r="U51" s="9" t="str">
        <f t="shared" si="2"/>
        <v/>
      </c>
    </row>
    <row r="52" spans="1:23" ht="33" customHeight="1">
      <c r="A52" s="33"/>
      <c r="B52" s="33" t="s">
        <v>25</v>
      </c>
      <c r="C52" s="34" t="s">
        <v>110</v>
      </c>
      <c r="D52" s="97" t="s">
        <v>71</v>
      </c>
      <c r="E52" s="36" t="s">
        <v>280</v>
      </c>
      <c r="F52" s="39">
        <v>280</v>
      </c>
      <c r="G52" s="38" t="s">
        <v>255</v>
      </c>
      <c r="H52" s="39">
        <v>43082.06</v>
      </c>
      <c r="I52" s="40" t="s">
        <v>281</v>
      </c>
      <c r="J52" s="38" t="s">
        <v>281</v>
      </c>
      <c r="K52" s="41">
        <v>0.20699999999999999</v>
      </c>
      <c r="L52" s="41">
        <v>0.26740000000000003</v>
      </c>
      <c r="M52" s="42">
        <v>1.02</v>
      </c>
      <c r="N52" s="42">
        <v>1.07</v>
      </c>
      <c r="O52" s="42">
        <v>43943.7</v>
      </c>
      <c r="P52" s="42">
        <v>46097.8</v>
      </c>
      <c r="Q52" s="43"/>
      <c r="R52" s="43"/>
      <c r="S52" s="44"/>
    </row>
    <row r="53" spans="1:23" ht="33" customHeight="1">
      <c r="A53" s="33"/>
      <c r="B53" s="33" t="s">
        <v>25</v>
      </c>
      <c r="C53" s="34" t="s">
        <v>111</v>
      </c>
      <c r="D53" s="76" t="s">
        <v>69</v>
      </c>
      <c r="E53" s="36" t="s">
        <v>277</v>
      </c>
      <c r="F53" s="39">
        <v>30</v>
      </c>
      <c r="G53" s="38" t="s">
        <v>255</v>
      </c>
      <c r="H53" s="39">
        <v>4615.9349999999995</v>
      </c>
      <c r="I53" s="40" t="s">
        <v>278</v>
      </c>
      <c r="J53" s="38" t="s">
        <v>279</v>
      </c>
      <c r="K53" s="41">
        <v>0.20699999999999999</v>
      </c>
      <c r="L53" s="41">
        <v>0.26740000000000003</v>
      </c>
      <c r="M53" s="42">
        <v>2.54</v>
      </c>
      <c r="N53" s="42">
        <v>2.64</v>
      </c>
      <c r="O53" s="42">
        <v>11724.47</v>
      </c>
      <c r="P53" s="42">
        <v>12186.06</v>
      </c>
      <c r="Q53" s="43"/>
      <c r="R53" s="43"/>
      <c r="S53" s="44"/>
    </row>
    <row r="54" spans="1:23" ht="33" customHeight="1">
      <c r="A54" s="33"/>
      <c r="B54" s="33" t="s">
        <v>25</v>
      </c>
      <c r="C54" s="34" t="s">
        <v>112</v>
      </c>
      <c r="D54" s="76" t="s">
        <v>113</v>
      </c>
      <c r="E54" s="36" t="s">
        <v>320</v>
      </c>
      <c r="F54" s="39"/>
      <c r="G54" s="38" t="s">
        <v>229</v>
      </c>
      <c r="H54" s="39">
        <v>1241.5899999999999</v>
      </c>
      <c r="I54" s="40">
        <v>56.64</v>
      </c>
      <c r="J54" s="38">
        <v>55.52</v>
      </c>
      <c r="K54" s="41">
        <v>0.20699999999999999</v>
      </c>
      <c r="L54" s="41">
        <v>0.26740000000000003</v>
      </c>
      <c r="M54" s="42">
        <v>68.36</v>
      </c>
      <c r="N54" s="42">
        <v>70.36</v>
      </c>
      <c r="O54" s="42">
        <v>84875.09</v>
      </c>
      <c r="P54" s="42">
        <v>87358.27</v>
      </c>
      <c r="Q54" s="43"/>
      <c r="R54" s="43"/>
      <c r="S54" s="44" t="str">
        <f t="shared" ref="S54" si="6">IF(F54&gt;0,TRUNC(H54/F54,3),"")</f>
        <v/>
      </c>
      <c r="T54" s="9" t="str">
        <f t="shared" ref="T54" si="7">IF(S54="","",TRUNC(S54*F54,3))</f>
        <v/>
      </c>
      <c r="U54" s="9" t="str">
        <f t="shared" ref="U54" si="8">IF(S54="","",IF(T54=H54,TRUE,FALSE))</f>
        <v/>
      </c>
    </row>
    <row r="55" spans="1:23" ht="33" customHeight="1">
      <c r="A55" s="33"/>
      <c r="B55" s="33" t="s">
        <v>25</v>
      </c>
      <c r="C55" s="34" t="s">
        <v>114</v>
      </c>
      <c r="D55" s="76" t="s">
        <v>115</v>
      </c>
      <c r="E55" s="36" t="s">
        <v>321</v>
      </c>
      <c r="F55" s="39"/>
      <c r="G55" s="38" t="s">
        <v>229</v>
      </c>
      <c r="H55" s="39">
        <v>18</v>
      </c>
      <c r="I55" s="40">
        <v>32.979999999999997</v>
      </c>
      <c r="J55" s="38">
        <v>31.14</v>
      </c>
      <c r="K55" s="41">
        <v>0.20699999999999999</v>
      </c>
      <c r="L55" s="41">
        <v>0.26740000000000003</v>
      </c>
      <c r="M55" s="42">
        <v>39.799999999999997</v>
      </c>
      <c r="N55" s="42">
        <v>39.46</v>
      </c>
      <c r="O55" s="42">
        <v>716.4</v>
      </c>
      <c r="P55" s="42">
        <v>710.28</v>
      </c>
      <c r="Q55" s="43"/>
      <c r="R55" s="43"/>
      <c r="S55" s="44" t="str">
        <f t="shared" si="0"/>
        <v/>
      </c>
      <c r="T55" s="9" t="str">
        <f t="shared" si="1"/>
        <v/>
      </c>
      <c r="U55" s="9" t="str">
        <f t="shared" si="2"/>
        <v/>
      </c>
    </row>
    <row r="56" spans="1:23" ht="33" customHeight="1">
      <c r="A56" s="33"/>
      <c r="B56" s="33" t="s">
        <v>25</v>
      </c>
      <c r="C56" s="34" t="s">
        <v>116</v>
      </c>
      <c r="D56" s="76" t="s">
        <v>71</v>
      </c>
      <c r="E56" s="36" t="s">
        <v>280</v>
      </c>
      <c r="F56" s="39">
        <v>280</v>
      </c>
      <c r="G56" s="38" t="s">
        <v>255</v>
      </c>
      <c r="H56" s="39">
        <v>4928.0000000000009</v>
      </c>
      <c r="I56" s="40" t="s">
        <v>281</v>
      </c>
      <c r="J56" s="38" t="s">
        <v>281</v>
      </c>
      <c r="K56" s="41">
        <v>0.20699999999999999</v>
      </c>
      <c r="L56" s="41">
        <v>0.26740000000000003</v>
      </c>
      <c r="M56" s="42">
        <v>1.02</v>
      </c>
      <c r="N56" s="42">
        <v>1.07</v>
      </c>
      <c r="O56" s="42">
        <v>5026.5600000000004</v>
      </c>
      <c r="P56" s="42">
        <v>5272.96</v>
      </c>
      <c r="Q56" s="43"/>
      <c r="R56" s="43"/>
      <c r="S56" s="44"/>
    </row>
    <row r="57" spans="1:23" ht="33" customHeight="1">
      <c r="A57" s="33"/>
      <c r="B57" s="33" t="s">
        <v>25</v>
      </c>
      <c r="C57" s="34" t="s">
        <v>117</v>
      </c>
      <c r="D57" s="76" t="s">
        <v>118</v>
      </c>
      <c r="E57" s="36" t="s">
        <v>322</v>
      </c>
      <c r="F57" s="39">
        <v>30</v>
      </c>
      <c r="G57" s="38" t="s">
        <v>268</v>
      </c>
      <c r="H57" s="39">
        <v>528.00000000000011</v>
      </c>
      <c r="I57" s="40" t="s">
        <v>323</v>
      </c>
      <c r="J57" s="38" t="s">
        <v>324</v>
      </c>
      <c r="K57" s="41">
        <v>0.20699999999999999</v>
      </c>
      <c r="L57" s="41">
        <v>0.26740000000000003</v>
      </c>
      <c r="M57" s="42">
        <v>1.72</v>
      </c>
      <c r="N57" s="42">
        <v>1.78</v>
      </c>
      <c r="O57" s="42">
        <v>908.16</v>
      </c>
      <c r="P57" s="42">
        <v>939.84</v>
      </c>
      <c r="Q57" s="43"/>
      <c r="R57" s="43"/>
      <c r="S57" s="44"/>
    </row>
    <row r="58" spans="1:23" ht="33" customHeight="1">
      <c r="A58" s="33"/>
      <c r="B58" s="33"/>
      <c r="C58" s="57"/>
      <c r="D58" s="78"/>
      <c r="E58" s="98" t="s">
        <v>119</v>
      </c>
      <c r="F58" s="99"/>
      <c r="G58" s="60"/>
      <c r="H58" s="100"/>
      <c r="I58" s="62"/>
      <c r="J58" s="63"/>
      <c r="K58" s="64"/>
      <c r="L58" s="64"/>
      <c r="M58" s="65" t="s">
        <v>42</v>
      </c>
      <c r="N58" s="101"/>
      <c r="O58" s="67">
        <v>655714.47</v>
      </c>
      <c r="P58" s="67">
        <v>688187.31</v>
      </c>
      <c r="Q58" s="43"/>
      <c r="R58" s="43"/>
      <c r="S58" s="44" t="str">
        <f t="shared" si="0"/>
        <v/>
      </c>
      <c r="T58" s="9" t="str">
        <f t="shared" si="1"/>
        <v/>
      </c>
      <c r="U58" s="9" t="str">
        <f t="shared" si="2"/>
        <v/>
      </c>
    </row>
    <row r="59" spans="1:23" s="2" customFormat="1" ht="33" customHeight="1">
      <c r="A59" s="84"/>
      <c r="B59" s="84"/>
      <c r="C59" s="102" t="s">
        <v>120</v>
      </c>
      <c r="D59" s="103"/>
      <c r="E59" s="104" t="s">
        <v>121</v>
      </c>
      <c r="F59" s="88"/>
      <c r="G59" s="86"/>
      <c r="H59" s="105"/>
      <c r="I59" s="90"/>
      <c r="J59" s="91"/>
      <c r="K59" s="92"/>
      <c r="L59" s="92"/>
      <c r="M59" s="106"/>
      <c r="N59" s="107"/>
      <c r="O59" s="108"/>
      <c r="P59" s="108"/>
      <c r="Q59" s="74"/>
      <c r="R59" s="74"/>
      <c r="S59" s="75"/>
    </row>
    <row r="60" spans="1:23" ht="33" customHeight="1">
      <c r="A60" s="20"/>
      <c r="B60" s="33" t="s">
        <v>25</v>
      </c>
      <c r="C60" s="109" t="s">
        <v>122</v>
      </c>
      <c r="D60" s="110" t="s">
        <v>123</v>
      </c>
      <c r="E60" s="36" t="s">
        <v>290</v>
      </c>
      <c r="F60" s="39"/>
      <c r="G60" s="38" t="s">
        <v>291</v>
      </c>
      <c r="H60" s="39">
        <v>275.63</v>
      </c>
      <c r="I60" s="40">
        <v>2.21</v>
      </c>
      <c r="J60" s="38">
        <v>2.16</v>
      </c>
      <c r="K60" s="41">
        <v>0.20699999999999999</v>
      </c>
      <c r="L60" s="41">
        <v>0.26740000000000003</v>
      </c>
      <c r="M60" s="42">
        <v>2.66</v>
      </c>
      <c r="N60" s="42">
        <v>2.73</v>
      </c>
      <c r="O60" s="42">
        <v>733.17</v>
      </c>
      <c r="P60" s="42">
        <v>752.46</v>
      </c>
      <c r="Q60" s="43"/>
      <c r="R60" s="43"/>
      <c r="S60" s="44"/>
    </row>
    <row r="61" spans="1:23" ht="33" customHeight="1">
      <c r="A61" s="20"/>
      <c r="B61" s="33" t="s">
        <v>25</v>
      </c>
      <c r="C61" s="109" t="s">
        <v>124</v>
      </c>
      <c r="D61" s="110" t="s">
        <v>91</v>
      </c>
      <c r="E61" s="36" t="s">
        <v>292</v>
      </c>
      <c r="F61" s="39"/>
      <c r="G61" s="38" t="s">
        <v>245</v>
      </c>
      <c r="H61" s="39">
        <v>275.63</v>
      </c>
      <c r="I61" s="40" t="s">
        <v>293</v>
      </c>
      <c r="J61" s="38" t="s">
        <v>294</v>
      </c>
      <c r="K61" s="41">
        <v>0.20699999999999999</v>
      </c>
      <c r="L61" s="41">
        <v>0.26740000000000003</v>
      </c>
      <c r="M61" s="42">
        <v>10.44</v>
      </c>
      <c r="N61" s="42">
        <v>10.72</v>
      </c>
      <c r="O61" s="42">
        <v>2877.57</v>
      </c>
      <c r="P61" s="42">
        <v>2954.75</v>
      </c>
      <c r="Q61" s="43"/>
      <c r="R61" s="43"/>
      <c r="S61" s="44"/>
    </row>
    <row r="62" spans="1:23" ht="33" customHeight="1">
      <c r="A62" s="20"/>
      <c r="B62" s="33" t="s">
        <v>25</v>
      </c>
      <c r="C62" s="109" t="s">
        <v>125</v>
      </c>
      <c r="D62" s="110" t="s">
        <v>93</v>
      </c>
      <c r="E62" s="36" t="s">
        <v>295</v>
      </c>
      <c r="F62" s="39"/>
      <c r="G62" s="38" t="s">
        <v>255</v>
      </c>
      <c r="H62" s="39">
        <v>275.63</v>
      </c>
      <c r="I62" s="40" t="s">
        <v>296</v>
      </c>
      <c r="J62" s="38" t="s">
        <v>297</v>
      </c>
      <c r="K62" s="41">
        <v>0.20699999999999999</v>
      </c>
      <c r="L62" s="41">
        <v>0.26740000000000003</v>
      </c>
      <c r="M62" s="42">
        <v>2.9</v>
      </c>
      <c r="N62" s="42">
        <v>3.02</v>
      </c>
      <c r="O62" s="42">
        <v>799.32</v>
      </c>
      <c r="P62" s="42">
        <v>832.4</v>
      </c>
      <c r="Q62" s="43"/>
      <c r="R62" s="43"/>
      <c r="S62" s="44"/>
    </row>
    <row r="63" spans="1:23" ht="33" customHeight="1">
      <c r="A63" s="20"/>
      <c r="B63" s="33" t="s">
        <v>25</v>
      </c>
      <c r="C63" s="109" t="s">
        <v>126</v>
      </c>
      <c r="D63" s="110" t="s">
        <v>95</v>
      </c>
      <c r="E63" s="36" t="s">
        <v>298</v>
      </c>
      <c r="F63" s="39"/>
      <c r="G63" s="38" t="s">
        <v>245</v>
      </c>
      <c r="H63" s="39">
        <v>275.63</v>
      </c>
      <c r="I63" s="40" t="s">
        <v>299</v>
      </c>
      <c r="J63" s="38" t="s">
        <v>300</v>
      </c>
      <c r="K63" s="41">
        <v>0.20699999999999999</v>
      </c>
      <c r="L63" s="41">
        <v>0.26740000000000003</v>
      </c>
      <c r="M63" s="42">
        <v>1.68</v>
      </c>
      <c r="N63" s="42">
        <v>1.72</v>
      </c>
      <c r="O63" s="42">
        <v>463.05</v>
      </c>
      <c r="P63" s="42">
        <v>474.08</v>
      </c>
      <c r="Q63" s="43"/>
      <c r="R63" s="43"/>
      <c r="S63" s="44"/>
    </row>
    <row r="64" spans="1:23" ht="33" customHeight="1">
      <c r="A64" s="20"/>
      <c r="B64" s="33" t="s">
        <v>25</v>
      </c>
      <c r="C64" s="109" t="s">
        <v>127</v>
      </c>
      <c r="D64" s="110" t="s">
        <v>97</v>
      </c>
      <c r="E64" s="36" t="s">
        <v>301</v>
      </c>
      <c r="F64" s="39"/>
      <c r="G64" s="38" t="s">
        <v>225</v>
      </c>
      <c r="H64" s="39">
        <v>1053.5</v>
      </c>
      <c r="I64" s="40" t="s">
        <v>302</v>
      </c>
      <c r="J64" s="38" t="s">
        <v>303</v>
      </c>
      <c r="K64" s="41">
        <v>0.20699999999999999</v>
      </c>
      <c r="L64" s="41">
        <v>0.26740000000000003</v>
      </c>
      <c r="M64" s="42">
        <v>2.98</v>
      </c>
      <c r="N64" s="42">
        <v>2.99</v>
      </c>
      <c r="O64" s="42">
        <v>3139.43</v>
      </c>
      <c r="P64" s="42">
        <v>3149.96</v>
      </c>
      <c r="Q64" s="43"/>
      <c r="R64" s="43"/>
      <c r="S64" s="44"/>
    </row>
    <row r="65" spans="1:19" ht="33" customHeight="1">
      <c r="A65" s="20"/>
      <c r="B65" s="33" t="s">
        <v>25</v>
      </c>
      <c r="C65" s="109" t="s">
        <v>128</v>
      </c>
      <c r="D65" s="110" t="s">
        <v>99</v>
      </c>
      <c r="E65" s="36" t="s">
        <v>304</v>
      </c>
      <c r="F65" s="39"/>
      <c r="G65" s="38" t="s">
        <v>245</v>
      </c>
      <c r="H65" s="39">
        <v>153.35</v>
      </c>
      <c r="I65" s="40" t="s">
        <v>305</v>
      </c>
      <c r="J65" s="38" t="s">
        <v>306</v>
      </c>
      <c r="K65" s="41">
        <v>0.20699999999999999</v>
      </c>
      <c r="L65" s="41">
        <v>0.26740000000000003</v>
      </c>
      <c r="M65" s="42">
        <v>28.82</v>
      </c>
      <c r="N65" s="42">
        <v>29.2</v>
      </c>
      <c r="O65" s="42">
        <v>4419.54</v>
      </c>
      <c r="P65" s="42">
        <v>4477.82</v>
      </c>
      <c r="Q65" s="43"/>
      <c r="R65" s="43"/>
      <c r="S65" s="44"/>
    </row>
    <row r="66" spans="1:19" ht="33" customHeight="1">
      <c r="A66" s="20"/>
      <c r="B66" s="33" t="s">
        <v>25</v>
      </c>
      <c r="C66" s="109" t="s">
        <v>129</v>
      </c>
      <c r="D66" s="110">
        <v>4743</v>
      </c>
      <c r="E66" s="36" t="s">
        <v>307</v>
      </c>
      <c r="F66" s="39"/>
      <c r="G66" s="38" t="s">
        <v>308</v>
      </c>
      <c r="H66" s="39">
        <v>199.35499999999999</v>
      </c>
      <c r="I66" s="40" t="s">
        <v>309</v>
      </c>
      <c r="J66" s="38" t="s">
        <v>309</v>
      </c>
      <c r="K66" s="41">
        <v>0.20699999999999999</v>
      </c>
      <c r="L66" s="41">
        <v>0.26740000000000003</v>
      </c>
      <c r="M66" s="42">
        <v>72.95</v>
      </c>
      <c r="N66" s="42">
        <v>76.599999999999994</v>
      </c>
      <c r="O66" s="42">
        <v>14542.94</v>
      </c>
      <c r="P66" s="42">
        <v>15270.59</v>
      </c>
      <c r="Q66" s="43"/>
      <c r="R66" s="43"/>
      <c r="S66" s="44"/>
    </row>
    <row r="67" spans="1:19" ht="33" customHeight="1">
      <c r="A67" s="20"/>
      <c r="B67" s="33" t="s">
        <v>25</v>
      </c>
      <c r="C67" s="109" t="s">
        <v>130</v>
      </c>
      <c r="D67" s="110" t="s">
        <v>102</v>
      </c>
      <c r="E67" s="36" t="s">
        <v>310</v>
      </c>
      <c r="F67" s="39"/>
      <c r="G67" s="38" t="s">
        <v>245</v>
      </c>
      <c r="H67" s="39">
        <v>199.35499999999999</v>
      </c>
      <c r="I67" s="40" t="s">
        <v>311</v>
      </c>
      <c r="J67" s="38" t="s">
        <v>312</v>
      </c>
      <c r="K67" s="41">
        <v>0.20699999999999999</v>
      </c>
      <c r="L67" s="41">
        <v>0.26740000000000003</v>
      </c>
      <c r="M67" s="42">
        <v>17.62</v>
      </c>
      <c r="N67" s="42">
        <v>18.09</v>
      </c>
      <c r="O67" s="42">
        <v>3512.63</v>
      </c>
      <c r="P67" s="42">
        <v>3606.33</v>
      </c>
      <c r="Q67" s="43"/>
      <c r="R67" s="43"/>
      <c r="S67" s="44"/>
    </row>
    <row r="68" spans="1:19" ht="33" customHeight="1">
      <c r="A68" s="20"/>
      <c r="B68" s="33" t="s">
        <v>25</v>
      </c>
      <c r="C68" s="109" t="s">
        <v>131</v>
      </c>
      <c r="D68" s="110" t="s">
        <v>93</v>
      </c>
      <c r="E68" s="36" t="s">
        <v>295</v>
      </c>
      <c r="F68" s="39"/>
      <c r="G68" s="38" t="s">
        <v>255</v>
      </c>
      <c r="H68" s="39">
        <v>1395.4849999999999</v>
      </c>
      <c r="I68" s="40" t="s">
        <v>296</v>
      </c>
      <c r="J68" s="38" t="s">
        <v>297</v>
      </c>
      <c r="K68" s="41">
        <v>0.20699999999999999</v>
      </c>
      <c r="L68" s="41">
        <v>0.26740000000000003</v>
      </c>
      <c r="M68" s="42">
        <v>2.9</v>
      </c>
      <c r="N68" s="42">
        <v>3.02</v>
      </c>
      <c r="O68" s="42">
        <v>4046.9</v>
      </c>
      <c r="P68" s="42">
        <v>4214.3599999999997</v>
      </c>
      <c r="Q68" s="43"/>
      <c r="R68" s="43"/>
      <c r="S68" s="44"/>
    </row>
    <row r="69" spans="1:19" ht="33" customHeight="1">
      <c r="A69" s="20"/>
      <c r="B69" s="33" t="s">
        <v>25</v>
      </c>
      <c r="C69" s="109" t="s">
        <v>132</v>
      </c>
      <c r="D69" s="110" t="s">
        <v>105</v>
      </c>
      <c r="E69" s="36" t="s">
        <v>313</v>
      </c>
      <c r="F69" s="39"/>
      <c r="G69" s="38" t="s">
        <v>223</v>
      </c>
      <c r="H69" s="39">
        <v>981.5</v>
      </c>
      <c r="I69" s="40">
        <v>5.68</v>
      </c>
      <c r="J69" s="38">
        <v>5.65</v>
      </c>
      <c r="K69" s="41">
        <v>0.20699999999999999</v>
      </c>
      <c r="L69" s="41">
        <v>0.26740000000000003</v>
      </c>
      <c r="M69" s="42">
        <v>6.85</v>
      </c>
      <c r="N69" s="42">
        <v>7.16</v>
      </c>
      <c r="O69" s="42">
        <v>6723.27</v>
      </c>
      <c r="P69" s="42">
        <v>7027.54</v>
      </c>
      <c r="Q69" s="43"/>
      <c r="R69" s="43"/>
      <c r="S69" s="44"/>
    </row>
    <row r="70" spans="1:19" ht="33" customHeight="1">
      <c r="A70" s="20"/>
      <c r="B70" s="33" t="s">
        <v>25</v>
      </c>
      <c r="C70" s="109" t="s">
        <v>133</v>
      </c>
      <c r="D70" s="110" t="s">
        <v>107</v>
      </c>
      <c r="E70" s="36" t="s">
        <v>314</v>
      </c>
      <c r="F70" s="39"/>
      <c r="G70" s="38" t="s">
        <v>268</v>
      </c>
      <c r="H70" s="39">
        <v>306.23</v>
      </c>
      <c r="I70" s="40" t="s">
        <v>315</v>
      </c>
      <c r="J70" s="38" t="s">
        <v>316</v>
      </c>
      <c r="K70" s="41">
        <v>0.20699999999999999</v>
      </c>
      <c r="L70" s="41">
        <v>0.26740000000000003</v>
      </c>
      <c r="M70" s="42">
        <v>0.88</v>
      </c>
      <c r="N70" s="42">
        <v>0.91</v>
      </c>
      <c r="O70" s="42">
        <v>269.48</v>
      </c>
      <c r="P70" s="42">
        <v>278.66000000000003</v>
      </c>
      <c r="Q70" s="43"/>
      <c r="R70" s="43"/>
      <c r="S70" s="44"/>
    </row>
    <row r="71" spans="1:19" ht="33" customHeight="1">
      <c r="A71" s="20"/>
      <c r="B71" s="33" t="s">
        <v>25</v>
      </c>
      <c r="C71" s="109" t="s">
        <v>134</v>
      </c>
      <c r="D71" s="110" t="s">
        <v>109</v>
      </c>
      <c r="E71" s="36" t="s">
        <v>317</v>
      </c>
      <c r="F71" s="39"/>
      <c r="G71" s="38" t="s">
        <v>245</v>
      </c>
      <c r="H71" s="39">
        <v>29.44</v>
      </c>
      <c r="I71" s="40" t="s">
        <v>318</v>
      </c>
      <c r="J71" s="38" t="s">
        <v>319</v>
      </c>
      <c r="K71" s="41">
        <v>0.20699999999999999</v>
      </c>
      <c r="L71" s="41">
        <v>0.26740000000000003</v>
      </c>
      <c r="M71" s="42">
        <v>1988.84</v>
      </c>
      <c r="N71" s="42">
        <v>2083.11</v>
      </c>
      <c r="O71" s="42">
        <v>58551.44</v>
      </c>
      <c r="P71" s="42">
        <v>61326.75</v>
      </c>
      <c r="Q71" s="43"/>
      <c r="R71" s="43"/>
      <c r="S71" s="44"/>
    </row>
    <row r="72" spans="1:19" ht="33" customHeight="1">
      <c r="A72" s="20"/>
      <c r="B72" s="33" t="s">
        <v>25</v>
      </c>
      <c r="C72" s="109" t="s">
        <v>135</v>
      </c>
      <c r="D72" s="110" t="s">
        <v>136</v>
      </c>
      <c r="E72" s="36" t="s">
        <v>325</v>
      </c>
      <c r="F72" s="39">
        <v>280</v>
      </c>
      <c r="G72" s="38" t="s">
        <v>268</v>
      </c>
      <c r="H72" s="39">
        <v>20608</v>
      </c>
      <c r="I72" s="40" t="s">
        <v>326</v>
      </c>
      <c r="J72" s="38" t="s">
        <v>326</v>
      </c>
      <c r="K72" s="41">
        <v>0.20699999999999999</v>
      </c>
      <c r="L72" s="41">
        <v>0.26740000000000003</v>
      </c>
      <c r="M72" s="42">
        <v>0.76</v>
      </c>
      <c r="N72" s="42">
        <v>0.79</v>
      </c>
      <c r="O72" s="42">
        <v>15662.08</v>
      </c>
      <c r="P72" s="42">
        <v>16280.32</v>
      </c>
      <c r="Q72" s="43"/>
      <c r="R72" s="43"/>
      <c r="S72" s="44"/>
    </row>
    <row r="73" spans="1:19" ht="33" customHeight="1">
      <c r="A73" s="20"/>
      <c r="B73" s="33" t="s">
        <v>25</v>
      </c>
      <c r="C73" s="109" t="s">
        <v>137</v>
      </c>
      <c r="D73" s="110" t="s">
        <v>138</v>
      </c>
      <c r="E73" s="36" t="s">
        <v>327</v>
      </c>
      <c r="F73" s="39">
        <v>30</v>
      </c>
      <c r="G73" s="38" t="s">
        <v>268</v>
      </c>
      <c r="H73" s="39">
        <v>2208</v>
      </c>
      <c r="I73" s="40" t="s">
        <v>328</v>
      </c>
      <c r="J73" s="38" t="s">
        <v>329</v>
      </c>
      <c r="K73" s="41">
        <v>0.20699999999999999</v>
      </c>
      <c r="L73" s="41">
        <v>0.26740000000000003</v>
      </c>
      <c r="M73" s="42">
        <v>1.95</v>
      </c>
      <c r="N73" s="42">
        <v>2.04</v>
      </c>
      <c r="O73" s="42">
        <v>4305.6000000000004</v>
      </c>
      <c r="P73" s="42">
        <v>4504.32</v>
      </c>
      <c r="Q73" s="43"/>
      <c r="R73" s="43"/>
      <c r="S73" s="44"/>
    </row>
    <row r="74" spans="1:19" ht="33" customHeight="1">
      <c r="A74" s="20"/>
      <c r="B74" s="33" t="s">
        <v>25</v>
      </c>
      <c r="C74" s="109" t="s">
        <v>139</v>
      </c>
      <c r="D74" s="110" t="s">
        <v>140</v>
      </c>
      <c r="E74" s="36" t="s">
        <v>330</v>
      </c>
      <c r="F74" s="39"/>
      <c r="G74" s="38" t="s">
        <v>238</v>
      </c>
      <c r="H74" s="39">
        <v>240</v>
      </c>
      <c r="I74" s="40" t="s">
        <v>331</v>
      </c>
      <c r="J74" s="38" t="s">
        <v>332</v>
      </c>
      <c r="K74" s="41">
        <v>0.20699999999999999</v>
      </c>
      <c r="L74" s="41">
        <v>0.26740000000000003</v>
      </c>
      <c r="M74" s="42">
        <v>41.85</v>
      </c>
      <c r="N74" s="42">
        <v>42.69</v>
      </c>
      <c r="O74" s="42">
        <v>10044</v>
      </c>
      <c r="P74" s="42">
        <v>10245.6</v>
      </c>
      <c r="Q74" s="43"/>
      <c r="R74" s="43"/>
      <c r="S74" s="44"/>
    </row>
    <row r="75" spans="1:19" ht="33" customHeight="1">
      <c r="A75" s="111"/>
      <c r="B75" s="111"/>
      <c r="C75" s="112"/>
      <c r="D75" s="113"/>
      <c r="E75" s="114" t="s">
        <v>41</v>
      </c>
      <c r="F75" s="115"/>
      <c r="G75" s="116"/>
      <c r="H75" s="117"/>
      <c r="I75" s="118"/>
      <c r="J75" s="119"/>
      <c r="K75" s="120"/>
      <c r="L75" s="120"/>
      <c r="M75" s="121"/>
      <c r="N75" s="122"/>
      <c r="O75" s="123">
        <v>130090.42000000003</v>
      </c>
      <c r="P75" s="123">
        <v>135395.94000000003</v>
      </c>
      <c r="Q75" s="43"/>
      <c r="R75" s="43"/>
      <c r="S75" s="44"/>
    </row>
    <row r="76" spans="1:19" ht="33" customHeight="1">
      <c r="A76" s="21"/>
      <c r="B76" s="21"/>
      <c r="C76" s="124" t="s">
        <v>141</v>
      </c>
      <c r="D76" s="125"/>
      <c r="E76" s="126" t="s">
        <v>142</v>
      </c>
      <c r="F76" s="127"/>
      <c r="G76" s="127"/>
      <c r="H76" s="128"/>
      <c r="I76" s="129"/>
      <c r="J76" s="129"/>
      <c r="K76" s="130"/>
      <c r="L76" s="130"/>
      <c r="M76" s="131"/>
      <c r="N76" s="131"/>
      <c r="O76" s="132"/>
      <c r="P76" s="133"/>
      <c r="Q76" s="43"/>
      <c r="R76" s="43"/>
      <c r="S76" s="44"/>
    </row>
    <row r="77" spans="1:19" ht="33" customHeight="1" thickBot="1">
      <c r="A77" s="134"/>
      <c r="B77" s="134"/>
      <c r="C77" s="135" t="s">
        <v>143</v>
      </c>
      <c r="D77" s="136"/>
      <c r="E77" s="219" t="s">
        <v>144</v>
      </c>
      <c r="F77" s="220"/>
      <c r="G77" s="220"/>
      <c r="H77" s="220"/>
      <c r="I77" s="220"/>
      <c r="J77" s="220"/>
      <c r="K77" s="220"/>
      <c r="L77" s="220"/>
      <c r="M77" s="220"/>
      <c r="N77" s="220"/>
      <c r="O77" s="220"/>
      <c r="P77" s="221"/>
      <c r="Q77" s="43"/>
      <c r="R77" s="43"/>
      <c r="S77" s="44"/>
    </row>
    <row r="78" spans="1:19" ht="33" customHeight="1">
      <c r="A78" s="33"/>
      <c r="B78" s="33" t="s">
        <v>25</v>
      </c>
      <c r="C78" s="34" t="s">
        <v>145</v>
      </c>
      <c r="D78" s="76" t="s">
        <v>146</v>
      </c>
      <c r="E78" s="36" t="s">
        <v>333</v>
      </c>
      <c r="F78" s="137"/>
      <c r="G78" s="38" t="s">
        <v>223</v>
      </c>
      <c r="H78" s="138">
        <v>193.761</v>
      </c>
      <c r="I78" s="40">
        <v>79.040000000000006</v>
      </c>
      <c r="J78" s="38">
        <v>78.3</v>
      </c>
      <c r="K78" s="41">
        <v>0.20699999999999999</v>
      </c>
      <c r="L78" s="41">
        <v>0.26740000000000003</v>
      </c>
      <c r="M78" s="42">
        <v>95.4</v>
      </c>
      <c r="N78" s="42">
        <v>99.23</v>
      </c>
      <c r="O78" s="42">
        <v>18484.79</v>
      </c>
      <c r="P78" s="42">
        <v>19226.900000000001</v>
      </c>
      <c r="Q78" s="43"/>
      <c r="R78" s="43"/>
      <c r="S78" s="44"/>
    </row>
    <row r="79" spans="1:19" ht="33" customHeight="1">
      <c r="A79" s="33"/>
      <c r="B79" s="33" t="s">
        <v>25</v>
      </c>
      <c r="C79" s="34" t="s">
        <v>147</v>
      </c>
      <c r="D79" s="76" t="s">
        <v>93</v>
      </c>
      <c r="E79" s="36" t="s">
        <v>295</v>
      </c>
      <c r="F79" s="139">
        <v>30</v>
      </c>
      <c r="G79" s="38" t="s">
        <v>255</v>
      </c>
      <c r="H79" s="140">
        <v>450</v>
      </c>
      <c r="I79" s="40" t="s">
        <v>296</v>
      </c>
      <c r="J79" s="38" t="s">
        <v>297</v>
      </c>
      <c r="K79" s="41">
        <v>0.20699999999999999</v>
      </c>
      <c r="L79" s="41">
        <v>0.26740000000000003</v>
      </c>
      <c r="M79" s="42">
        <v>2.9</v>
      </c>
      <c r="N79" s="42">
        <v>3.02</v>
      </c>
      <c r="O79" s="42">
        <v>1305</v>
      </c>
      <c r="P79" s="42">
        <v>1359</v>
      </c>
      <c r="Q79" s="141">
        <f>H78*F79*0.03</f>
        <v>174.38489999999999</v>
      </c>
      <c r="R79" s="43"/>
      <c r="S79" s="44"/>
    </row>
    <row r="80" spans="1:19" ht="33" customHeight="1">
      <c r="A80" s="33"/>
      <c r="B80" s="33" t="s">
        <v>25</v>
      </c>
      <c r="C80" s="34" t="s">
        <v>148</v>
      </c>
      <c r="D80" s="76" t="s">
        <v>149</v>
      </c>
      <c r="E80" s="36" t="s">
        <v>334</v>
      </c>
      <c r="F80" s="139">
        <v>206</v>
      </c>
      <c r="G80" s="38" t="s">
        <v>255</v>
      </c>
      <c r="H80" s="140">
        <v>3090</v>
      </c>
      <c r="I80" s="40" t="s">
        <v>335</v>
      </c>
      <c r="J80" s="38" t="s">
        <v>336</v>
      </c>
      <c r="K80" s="41">
        <v>0.20699999999999999</v>
      </c>
      <c r="L80" s="41">
        <v>0.26740000000000003</v>
      </c>
      <c r="M80" s="42">
        <v>1.1399999999999999</v>
      </c>
      <c r="N80" s="42">
        <v>1.19</v>
      </c>
      <c r="O80" s="42">
        <v>3522.6</v>
      </c>
      <c r="P80" s="42">
        <v>3677.1</v>
      </c>
      <c r="Q80" s="43"/>
      <c r="R80" s="43"/>
      <c r="S80" s="44"/>
    </row>
    <row r="81" spans="1:19" ht="33" customHeight="1">
      <c r="A81" s="33"/>
      <c r="B81" s="33" t="s">
        <v>25</v>
      </c>
      <c r="C81" s="34" t="s">
        <v>150</v>
      </c>
      <c r="D81" s="76" t="s">
        <v>151</v>
      </c>
      <c r="E81" s="36" t="s">
        <v>337</v>
      </c>
      <c r="F81" s="139">
        <v>30</v>
      </c>
      <c r="G81" s="38" t="s">
        <v>268</v>
      </c>
      <c r="H81" s="140">
        <v>6.975395999999999</v>
      </c>
      <c r="I81" s="40" t="s">
        <v>324</v>
      </c>
      <c r="J81" s="38" t="s">
        <v>338</v>
      </c>
      <c r="K81" s="41">
        <v>0.20699999999999999</v>
      </c>
      <c r="L81" s="41">
        <v>0.26740000000000003</v>
      </c>
      <c r="M81" s="42">
        <v>1.7</v>
      </c>
      <c r="N81" s="42">
        <v>1.76</v>
      </c>
      <c r="O81" s="42">
        <v>11.85</v>
      </c>
      <c r="P81" s="42">
        <v>12.27</v>
      </c>
      <c r="Q81" s="43"/>
      <c r="R81" s="43"/>
      <c r="S81" s="44"/>
    </row>
    <row r="82" spans="1:19" ht="33" customHeight="1">
      <c r="A82" s="33"/>
      <c r="B82" s="33" t="s">
        <v>25</v>
      </c>
      <c r="C82" s="34" t="s">
        <v>152</v>
      </c>
      <c r="D82" s="76" t="s">
        <v>153</v>
      </c>
      <c r="E82" s="36" t="s">
        <v>339</v>
      </c>
      <c r="F82" s="139">
        <v>297</v>
      </c>
      <c r="G82" s="38" t="s">
        <v>268</v>
      </c>
      <c r="H82" s="142">
        <v>69.056420399999993</v>
      </c>
      <c r="I82" s="40" t="s">
        <v>340</v>
      </c>
      <c r="J82" s="38" t="s">
        <v>341</v>
      </c>
      <c r="K82" s="41">
        <v>0.20699999999999999</v>
      </c>
      <c r="L82" s="41">
        <v>0.26740000000000003</v>
      </c>
      <c r="M82" s="42">
        <v>0.66</v>
      </c>
      <c r="N82" s="42">
        <v>0.68</v>
      </c>
      <c r="O82" s="42">
        <v>45.57</v>
      </c>
      <c r="P82" s="42">
        <v>46.95</v>
      </c>
      <c r="Q82" s="43"/>
      <c r="R82" s="43"/>
      <c r="S82" s="44"/>
    </row>
    <row r="83" spans="1:19" ht="33" customHeight="1">
      <c r="A83" s="33"/>
      <c r="B83" s="33" t="s">
        <v>25</v>
      </c>
      <c r="C83" s="34" t="s">
        <v>154</v>
      </c>
      <c r="D83" s="76" t="s">
        <v>69</v>
      </c>
      <c r="E83" s="36" t="s">
        <v>277</v>
      </c>
      <c r="F83" s="139">
        <v>30</v>
      </c>
      <c r="G83" s="38" t="s">
        <v>255</v>
      </c>
      <c r="H83" s="140">
        <v>174.38489999999999</v>
      </c>
      <c r="I83" s="40" t="s">
        <v>278</v>
      </c>
      <c r="J83" s="38" t="s">
        <v>279</v>
      </c>
      <c r="K83" s="41">
        <v>0.20699999999999999</v>
      </c>
      <c r="L83" s="41">
        <v>0.26740000000000003</v>
      </c>
      <c r="M83" s="42">
        <v>2.54</v>
      </c>
      <c r="N83" s="42">
        <v>2.64</v>
      </c>
      <c r="O83" s="42">
        <v>442.93</v>
      </c>
      <c r="P83" s="42">
        <v>460.37</v>
      </c>
      <c r="Q83" s="43"/>
      <c r="R83" s="43"/>
      <c r="S83" s="44"/>
    </row>
    <row r="84" spans="1:19" ht="33" customHeight="1" thickBot="1">
      <c r="A84" s="33"/>
      <c r="B84" s="33" t="s">
        <v>25</v>
      </c>
      <c r="C84" s="34" t="s">
        <v>155</v>
      </c>
      <c r="D84" s="76" t="s">
        <v>71</v>
      </c>
      <c r="E84" s="36" t="s">
        <v>280</v>
      </c>
      <c r="F84" s="143">
        <v>297</v>
      </c>
      <c r="G84" s="38" t="s">
        <v>255</v>
      </c>
      <c r="H84" s="144">
        <v>1726.4105099999999</v>
      </c>
      <c r="I84" s="40" t="s">
        <v>281</v>
      </c>
      <c r="J84" s="38" t="s">
        <v>281</v>
      </c>
      <c r="K84" s="41">
        <v>0.20699999999999999</v>
      </c>
      <c r="L84" s="41">
        <v>0.26740000000000003</v>
      </c>
      <c r="M84" s="42">
        <v>1.02</v>
      </c>
      <c r="N84" s="42">
        <v>1.07</v>
      </c>
      <c r="O84" s="42">
        <v>1760.93</v>
      </c>
      <c r="P84" s="42">
        <v>1847.25</v>
      </c>
      <c r="Q84" s="43"/>
      <c r="R84" s="43"/>
      <c r="S84" s="44"/>
    </row>
    <row r="85" spans="1:19" ht="33" customHeight="1">
      <c r="A85" s="56"/>
      <c r="B85" s="56"/>
      <c r="C85" s="109"/>
      <c r="D85" s="110"/>
      <c r="E85" s="145" t="s">
        <v>41</v>
      </c>
      <c r="F85" s="146"/>
      <c r="G85" s="147"/>
      <c r="H85" s="148"/>
      <c r="I85" s="149"/>
      <c r="J85" s="150"/>
      <c r="K85" s="151"/>
      <c r="L85" s="151"/>
      <c r="M85" s="152"/>
      <c r="N85" s="153"/>
      <c r="O85" s="154">
        <v>25573.67</v>
      </c>
      <c r="P85" s="154">
        <v>26629.84</v>
      </c>
      <c r="Q85" s="43"/>
      <c r="R85" s="43"/>
      <c r="S85" s="44"/>
    </row>
    <row r="86" spans="1:19" ht="33" customHeight="1">
      <c r="A86" s="134"/>
      <c r="B86" s="134"/>
      <c r="C86" s="135" t="s">
        <v>156</v>
      </c>
      <c r="D86" s="136"/>
      <c r="E86" s="222" t="s">
        <v>157</v>
      </c>
      <c r="F86" s="223"/>
      <c r="G86" s="223"/>
      <c r="H86" s="223"/>
      <c r="I86" s="223"/>
      <c r="J86" s="223"/>
      <c r="K86" s="223"/>
      <c r="L86" s="223"/>
      <c r="M86" s="223"/>
      <c r="N86" s="223"/>
      <c r="O86" s="223"/>
      <c r="P86" s="224"/>
      <c r="Q86" s="43"/>
      <c r="R86" s="43"/>
      <c r="S86" s="44"/>
    </row>
    <row r="87" spans="1:19" ht="33" customHeight="1" thickBot="1">
      <c r="A87" s="33"/>
      <c r="B87" s="33" t="s">
        <v>25</v>
      </c>
      <c r="C87" s="34" t="s">
        <v>158</v>
      </c>
      <c r="D87" s="76" t="s">
        <v>159</v>
      </c>
      <c r="E87" s="36" t="s">
        <v>342</v>
      </c>
      <c r="F87" s="143"/>
      <c r="G87" s="38" t="s">
        <v>223</v>
      </c>
      <c r="H87" s="144">
        <v>1291.74</v>
      </c>
      <c r="I87" s="40">
        <v>0.77</v>
      </c>
      <c r="J87" s="38">
        <v>0.74</v>
      </c>
      <c r="K87" s="41">
        <v>0.20699999999999999</v>
      </c>
      <c r="L87" s="41">
        <v>0.26740000000000003</v>
      </c>
      <c r="M87" s="42">
        <v>0.92</v>
      </c>
      <c r="N87" s="42">
        <v>0.93</v>
      </c>
      <c r="O87" s="42">
        <v>1188.4000000000001</v>
      </c>
      <c r="P87" s="42">
        <v>1201.31</v>
      </c>
      <c r="Q87" s="43"/>
      <c r="R87" s="43"/>
      <c r="S87" s="44"/>
    </row>
    <row r="88" spans="1:19" ht="33" customHeight="1" thickBot="1">
      <c r="A88" s="33"/>
      <c r="B88" s="33" t="s">
        <v>25</v>
      </c>
      <c r="C88" s="34" t="s">
        <v>160</v>
      </c>
      <c r="D88" s="76" t="s">
        <v>161</v>
      </c>
      <c r="E88" s="36" t="s">
        <v>343</v>
      </c>
      <c r="F88" s="143"/>
      <c r="G88" s="38" t="s">
        <v>223</v>
      </c>
      <c r="H88" s="144">
        <v>1291.74</v>
      </c>
      <c r="I88" s="40">
        <v>3.61</v>
      </c>
      <c r="J88" s="38">
        <v>3.43</v>
      </c>
      <c r="K88" s="41">
        <v>0.20699999999999999</v>
      </c>
      <c r="L88" s="41">
        <v>0.26740000000000003</v>
      </c>
      <c r="M88" s="42">
        <v>4.3499999999999996</v>
      </c>
      <c r="N88" s="42">
        <v>4.34</v>
      </c>
      <c r="O88" s="42">
        <v>5619.06</v>
      </c>
      <c r="P88" s="42">
        <v>5606.15</v>
      </c>
      <c r="Q88" s="43"/>
      <c r="R88" s="43"/>
      <c r="S88" s="44"/>
    </row>
    <row r="89" spans="1:19" ht="33" customHeight="1" thickBot="1">
      <c r="A89" s="33"/>
      <c r="B89" s="33" t="s">
        <v>25</v>
      </c>
      <c r="C89" s="34" t="s">
        <v>162</v>
      </c>
      <c r="D89" s="76" t="s">
        <v>151</v>
      </c>
      <c r="E89" s="36" t="s">
        <v>337</v>
      </c>
      <c r="F89" s="143">
        <v>30</v>
      </c>
      <c r="G89" s="38" t="s">
        <v>268</v>
      </c>
      <c r="H89" s="144">
        <v>17.438490000000002</v>
      </c>
      <c r="I89" s="40" t="s">
        <v>324</v>
      </c>
      <c r="J89" s="38" t="s">
        <v>338</v>
      </c>
      <c r="K89" s="41">
        <v>0.20699999999999999</v>
      </c>
      <c r="L89" s="41">
        <v>0.26740000000000003</v>
      </c>
      <c r="M89" s="42">
        <v>1.7</v>
      </c>
      <c r="N89" s="42">
        <v>1.76</v>
      </c>
      <c r="O89" s="42">
        <v>29.64</v>
      </c>
      <c r="P89" s="42">
        <v>30.69</v>
      </c>
      <c r="Q89" s="43"/>
      <c r="R89" s="43"/>
      <c r="S89" s="44"/>
    </row>
    <row r="90" spans="1:19" ht="33" customHeight="1" thickBot="1">
      <c r="A90" s="33"/>
      <c r="B90" s="33" t="s">
        <v>25</v>
      </c>
      <c r="C90" s="34" t="s">
        <v>163</v>
      </c>
      <c r="D90" s="76" t="s">
        <v>153</v>
      </c>
      <c r="E90" s="36" t="s">
        <v>339</v>
      </c>
      <c r="F90" s="143">
        <v>297</v>
      </c>
      <c r="G90" s="38" t="s">
        <v>268</v>
      </c>
      <c r="H90" s="144">
        <v>172.641051</v>
      </c>
      <c r="I90" s="40" t="s">
        <v>340</v>
      </c>
      <c r="J90" s="38" t="s">
        <v>341</v>
      </c>
      <c r="K90" s="41">
        <v>0.20699999999999999</v>
      </c>
      <c r="L90" s="41">
        <v>0.26740000000000003</v>
      </c>
      <c r="M90" s="42">
        <v>0.66</v>
      </c>
      <c r="N90" s="42">
        <v>0.68</v>
      </c>
      <c r="O90" s="42">
        <v>113.94</v>
      </c>
      <c r="P90" s="42">
        <v>117.39</v>
      </c>
      <c r="Q90" s="43"/>
      <c r="R90" s="43"/>
      <c r="S90" s="44"/>
    </row>
    <row r="91" spans="1:19" ht="33" customHeight="1" thickBot="1">
      <c r="A91" s="33"/>
      <c r="B91" s="33" t="s">
        <v>25</v>
      </c>
      <c r="C91" s="34" t="s">
        <v>164</v>
      </c>
      <c r="D91" s="76" t="s">
        <v>165</v>
      </c>
      <c r="E91" s="36" t="s">
        <v>344</v>
      </c>
      <c r="F91" s="143"/>
      <c r="G91" s="38" t="s">
        <v>291</v>
      </c>
      <c r="H91" s="144">
        <v>38.752200000000002</v>
      </c>
      <c r="I91" s="40">
        <v>1743.15</v>
      </c>
      <c r="J91" s="38">
        <v>1735.61</v>
      </c>
      <c r="K91" s="41">
        <v>0.20699999999999999</v>
      </c>
      <c r="L91" s="41">
        <v>0.26740000000000003</v>
      </c>
      <c r="M91" s="42">
        <v>2103.98</v>
      </c>
      <c r="N91" s="42">
        <v>2199.71</v>
      </c>
      <c r="O91" s="42">
        <v>81533.850000000006</v>
      </c>
      <c r="P91" s="42">
        <v>85243.6</v>
      </c>
      <c r="Q91" s="43"/>
      <c r="R91" s="43"/>
      <c r="S91" s="44"/>
    </row>
    <row r="92" spans="1:19" ht="33" customHeight="1" thickBot="1">
      <c r="A92" s="33"/>
      <c r="B92" s="33" t="s">
        <v>25</v>
      </c>
      <c r="C92" s="34" t="s">
        <v>166</v>
      </c>
      <c r="D92" s="76" t="s">
        <v>69</v>
      </c>
      <c r="E92" s="36" t="s">
        <v>277</v>
      </c>
      <c r="F92" s="143">
        <v>30</v>
      </c>
      <c r="G92" s="38" t="s">
        <v>255</v>
      </c>
      <c r="H92" s="144">
        <v>1162.566</v>
      </c>
      <c r="I92" s="40" t="s">
        <v>278</v>
      </c>
      <c r="J92" s="38" t="s">
        <v>279</v>
      </c>
      <c r="K92" s="41">
        <v>0.20699999999999999</v>
      </c>
      <c r="L92" s="41">
        <v>0.26740000000000003</v>
      </c>
      <c r="M92" s="42">
        <v>2.54</v>
      </c>
      <c r="N92" s="42">
        <v>2.64</v>
      </c>
      <c r="O92" s="42">
        <v>2952.91</v>
      </c>
      <c r="P92" s="42">
        <v>3069.17</v>
      </c>
      <c r="Q92" s="43"/>
      <c r="R92" s="43"/>
      <c r="S92" s="44"/>
    </row>
    <row r="93" spans="1:19" ht="33" customHeight="1">
      <c r="A93" s="33"/>
      <c r="B93" s="33" t="s">
        <v>25</v>
      </c>
      <c r="C93" s="34" t="s">
        <v>167</v>
      </c>
      <c r="D93" s="76" t="s">
        <v>71</v>
      </c>
      <c r="E93" s="155" t="s">
        <v>280</v>
      </c>
      <c r="F93" s="156">
        <v>297</v>
      </c>
      <c r="G93" s="157" t="s">
        <v>255</v>
      </c>
      <c r="H93" s="158">
        <v>11509.403400000001</v>
      </c>
      <c r="I93" s="159" t="s">
        <v>281</v>
      </c>
      <c r="J93" s="157" t="s">
        <v>281</v>
      </c>
      <c r="K93" s="160">
        <v>0.20699999999999999</v>
      </c>
      <c r="L93" s="160">
        <v>0.26740000000000003</v>
      </c>
      <c r="M93" s="161">
        <v>1.02</v>
      </c>
      <c r="N93" s="161">
        <v>1.07</v>
      </c>
      <c r="O93" s="161">
        <v>11739.59</v>
      </c>
      <c r="P93" s="161">
        <v>12315.06</v>
      </c>
      <c r="Q93" s="43"/>
      <c r="R93" s="43"/>
      <c r="S93" s="44"/>
    </row>
    <row r="94" spans="1:19" ht="33" customHeight="1">
      <c r="A94" s="56"/>
      <c r="B94" s="56"/>
      <c r="C94" s="109"/>
      <c r="D94" s="110"/>
      <c r="E94" s="162" t="s">
        <v>41</v>
      </c>
      <c r="F94" s="163"/>
      <c r="G94" s="164"/>
      <c r="H94" s="165"/>
      <c r="I94" s="166"/>
      <c r="J94" s="164"/>
      <c r="K94" s="167"/>
      <c r="L94" s="167"/>
      <c r="M94" s="154"/>
      <c r="N94" s="154"/>
      <c r="O94" s="154">
        <v>103177.39000000001</v>
      </c>
      <c r="P94" s="154">
        <v>107583.37</v>
      </c>
      <c r="Q94" s="43"/>
      <c r="R94" s="43"/>
      <c r="S94" s="44"/>
    </row>
    <row r="95" spans="1:19" ht="33" customHeight="1">
      <c r="A95" s="56"/>
      <c r="B95" s="56"/>
      <c r="C95" s="57"/>
      <c r="D95" s="78"/>
      <c r="E95" s="168" t="s">
        <v>168</v>
      </c>
      <c r="F95" s="169"/>
      <c r="G95" s="170"/>
      <c r="H95" s="171"/>
      <c r="I95" s="172"/>
      <c r="J95" s="170"/>
      <c r="K95" s="173"/>
      <c r="L95" s="173"/>
      <c r="M95" s="174"/>
      <c r="N95" s="174"/>
      <c r="O95" s="175">
        <v>128751.06000000001</v>
      </c>
      <c r="P95" s="175">
        <v>134213.21</v>
      </c>
      <c r="Q95" s="43"/>
      <c r="R95" s="43"/>
      <c r="S95" s="44"/>
    </row>
    <row r="96" spans="1:19" ht="33" customHeight="1">
      <c r="A96" s="21"/>
      <c r="B96" s="21"/>
      <c r="C96" s="124" t="s">
        <v>169</v>
      </c>
      <c r="D96" s="125"/>
      <c r="E96" s="176" t="s">
        <v>170</v>
      </c>
      <c r="F96" s="177"/>
      <c r="G96" s="177"/>
      <c r="H96" s="178"/>
      <c r="I96" s="179"/>
      <c r="J96" s="179"/>
      <c r="K96" s="180"/>
      <c r="L96" s="180"/>
      <c r="M96" s="178"/>
      <c r="N96" s="178"/>
      <c r="O96" s="181"/>
      <c r="P96" s="182"/>
      <c r="Q96" s="43"/>
      <c r="R96" s="43"/>
      <c r="S96" s="44"/>
    </row>
    <row r="97" spans="1:21" ht="33" customHeight="1">
      <c r="A97" s="21"/>
      <c r="B97" s="21"/>
      <c r="C97" s="124" t="s">
        <v>171</v>
      </c>
      <c r="D97" s="125"/>
      <c r="E97" s="225" t="s">
        <v>172</v>
      </c>
      <c r="F97" s="226"/>
      <c r="G97" s="226"/>
      <c r="H97" s="226"/>
      <c r="I97" s="226"/>
      <c r="J97" s="226"/>
      <c r="K97" s="226"/>
      <c r="L97" s="226"/>
      <c r="M97" s="226"/>
      <c r="N97" s="226"/>
      <c r="O97" s="226"/>
      <c r="P97" s="227"/>
      <c r="Q97" s="43"/>
      <c r="R97" s="43"/>
      <c r="S97" s="44"/>
    </row>
    <row r="98" spans="1:21" ht="33" customHeight="1" thickBot="1">
      <c r="A98" s="33"/>
      <c r="B98" s="33" t="s">
        <v>25</v>
      </c>
      <c r="C98" s="34" t="s">
        <v>173</v>
      </c>
      <c r="D98" s="76" t="s">
        <v>174</v>
      </c>
      <c r="E98" s="36" t="s">
        <v>345</v>
      </c>
      <c r="F98" s="143"/>
      <c r="G98" s="38" t="s">
        <v>291</v>
      </c>
      <c r="H98" s="144">
        <v>3.0750000000000002</v>
      </c>
      <c r="I98" s="40">
        <v>294.08999999999997</v>
      </c>
      <c r="J98" s="38">
        <v>267.27999999999997</v>
      </c>
      <c r="K98" s="41">
        <v>0.20699999999999999</v>
      </c>
      <c r="L98" s="41">
        <v>0.26740000000000003</v>
      </c>
      <c r="M98" s="42">
        <v>354.96</v>
      </c>
      <c r="N98" s="42">
        <v>338.75</v>
      </c>
      <c r="O98" s="42">
        <v>1091.5</v>
      </c>
      <c r="P98" s="42">
        <v>1041.6500000000001</v>
      </c>
      <c r="Q98" s="43"/>
      <c r="R98" s="43"/>
      <c r="S98" s="44"/>
    </row>
    <row r="99" spans="1:21" ht="33" customHeight="1" thickBot="1">
      <c r="A99" s="33"/>
      <c r="B99" s="33" t="s">
        <v>25</v>
      </c>
      <c r="C99" s="34" t="s">
        <v>175</v>
      </c>
      <c r="D99" s="76" t="s">
        <v>91</v>
      </c>
      <c r="E99" s="36" t="s">
        <v>292</v>
      </c>
      <c r="F99" s="143"/>
      <c r="G99" s="38" t="s">
        <v>245</v>
      </c>
      <c r="H99" s="144">
        <v>3.0750000000000002</v>
      </c>
      <c r="I99" s="40" t="s">
        <v>293</v>
      </c>
      <c r="J99" s="38" t="s">
        <v>294</v>
      </c>
      <c r="K99" s="41">
        <v>0.20699999999999999</v>
      </c>
      <c r="L99" s="41">
        <v>0.26740000000000003</v>
      </c>
      <c r="M99" s="42">
        <v>10.44</v>
      </c>
      <c r="N99" s="42">
        <v>10.72</v>
      </c>
      <c r="O99" s="42">
        <v>32.1</v>
      </c>
      <c r="P99" s="42">
        <v>32.96</v>
      </c>
      <c r="Q99" s="43"/>
      <c r="R99" s="43"/>
      <c r="S99" s="44"/>
    </row>
    <row r="100" spans="1:21" ht="33" customHeight="1" thickBot="1">
      <c r="A100" s="33"/>
      <c r="B100" s="33" t="s">
        <v>25</v>
      </c>
      <c r="C100" s="34" t="s">
        <v>176</v>
      </c>
      <c r="D100" s="76" t="s">
        <v>93</v>
      </c>
      <c r="E100" s="36" t="s">
        <v>295</v>
      </c>
      <c r="F100" s="143">
        <v>5</v>
      </c>
      <c r="G100" s="38" t="s">
        <v>255</v>
      </c>
      <c r="H100" s="144">
        <v>15.375</v>
      </c>
      <c r="I100" s="40" t="s">
        <v>296</v>
      </c>
      <c r="J100" s="38" t="s">
        <v>297</v>
      </c>
      <c r="K100" s="41">
        <v>0.20699999999999999</v>
      </c>
      <c r="L100" s="41">
        <v>0.26740000000000003</v>
      </c>
      <c r="M100" s="42">
        <v>2.9</v>
      </c>
      <c r="N100" s="42">
        <v>3.02</v>
      </c>
      <c r="O100" s="42">
        <v>44.58</v>
      </c>
      <c r="P100" s="42">
        <v>46.43</v>
      </c>
      <c r="Q100" s="43"/>
      <c r="R100" s="43"/>
      <c r="S100" s="44"/>
    </row>
    <row r="101" spans="1:21" ht="33" customHeight="1" thickBot="1">
      <c r="A101" s="33"/>
      <c r="B101" s="33" t="s">
        <v>25</v>
      </c>
      <c r="C101" s="34" t="s">
        <v>177</v>
      </c>
      <c r="D101" s="76" t="s">
        <v>178</v>
      </c>
      <c r="E101" s="36" t="s">
        <v>346</v>
      </c>
      <c r="F101" s="143"/>
      <c r="G101" s="38" t="s">
        <v>229</v>
      </c>
      <c r="H101" s="144">
        <v>84</v>
      </c>
      <c r="I101" s="40">
        <v>40.89</v>
      </c>
      <c r="J101" s="38">
        <v>38.869999999999997</v>
      </c>
      <c r="K101" s="41">
        <v>0.20699999999999999</v>
      </c>
      <c r="L101" s="41">
        <v>0.26740000000000003</v>
      </c>
      <c r="M101" s="42">
        <v>49.35</v>
      </c>
      <c r="N101" s="42">
        <v>49.26</v>
      </c>
      <c r="O101" s="42">
        <v>4145.3999999999996</v>
      </c>
      <c r="P101" s="42">
        <v>4137.84</v>
      </c>
      <c r="Q101" s="43"/>
      <c r="R101" s="43"/>
      <c r="S101" s="44"/>
    </row>
    <row r="102" spans="1:21" ht="33" customHeight="1" thickBot="1">
      <c r="A102" s="33"/>
      <c r="B102" s="33" t="s">
        <v>25</v>
      </c>
      <c r="C102" s="34" t="s">
        <v>179</v>
      </c>
      <c r="D102" s="76" t="s">
        <v>113</v>
      </c>
      <c r="E102" s="36" t="s">
        <v>320</v>
      </c>
      <c r="F102" s="143"/>
      <c r="G102" s="38" t="s">
        <v>229</v>
      </c>
      <c r="H102" s="144">
        <v>50</v>
      </c>
      <c r="I102" s="40">
        <v>56.64</v>
      </c>
      <c r="J102" s="38">
        <v>55.52</v>
      </c>
      <c r="K102" s="41">
        <v>0.20699999999999999</v>
      </c>
      <c r="L102" s="41">
        <v>0.26740000000000003</v>
      </c>
      <c r="M102" s="42">
        <v>68.36</v>
      </c>
      <c r="N102" s="42">
        <v>70.36</v>
      </c>
      <c r="O102" s="42">
        <v>3418</v>
      </c>
      <c r="P102" s="42">
        <v>3518</v>
      </c>
      <c r="Q102" s="43"/>
      <c r="R102" s="43"/>
      <c r="S102" s="44"/>
    </row>
    <row r="103" spans="1:21" ht="33" customHeight="1" thickBot="1">
      <c r="A103" s="33"/>
      <c r="B103" s="33" t="s">
        <v>25</v>
      </c>
      <c r="C103" s="34" t="s">
        <v>180</v>
      </c>
      <c r="D103" s="76" t="s">
        <v>181</v>
      </c>
      <c r="E103" s="36" t="s">
        <v>347</v>
      </c>
      <c r="F103" s="143">
        <v>30</v>
      </c>
      <c r="G103" s="38" t="s">
        <v>255</v>
      </c>
      <c r="H103" s="144">
        <v>124.775235</v>
      </c>
      <c r="I103" s="40" t="s">
        <v>348</v>
      </c>
      <c r="J103" s="38" t="s">
        <v>349</v>
      </c>
      <c r="K103" s="41">
        <v>0.20699999999999999</v>
      </c>
      <c r="L103" s="41">
        <v>0.26740000000000003</v>
      </c>
      <c r="M103" s="42">
        <v>2.1800000000000002</v>
      </c>
      <c r="N103" s="42">
        <v>2.2599999999999998</v>
      </c>
      <c r="O103" s="42">
        <v>272.01</v>
      </c>
      <c r="P103" s="42">
        <v>281.99</v>
      </c>
      <c r="Q103" s="43"/>
      <c r="R103" s="43"/>
      <c r="S103" s="44"/>
    </row>
    <row r="104" spans="1:21" ht="33" customHeight="1" thickBot="1">
      <c r="A104" s="33"/>
      <c r="B104" s="33" t="s">
        <v>25</v>
      </c>
      <c r="C104" s="34" t="s">
        <v>182</v>
      </c>
      <c r="D104" s="76" t="s">
        <v>183</v>
      </c>
      <c r="E104" s="36" t="s">
        <v>350</v>
      </c>
      <c r="F104" s="143">
        <v>206</v>
      </c>
      <c r="G104" s="38" t="s">
        <v>255</v>
      </c>
      <c r="H104" s="144">
        <v>856.78994699999998</v>
      </c>
      <c r="I104" s="40" t="s">
        <v>351</v>
      </c>
      <c r="J104" s="38" t="s">
        <v>315</v>
      </c>
      <c r="K104" s="41">
        <v>0.20699999999999999</v>
      </c>
      <c r="L104" s="41">
        <v>0.26740000000000003</v>
      </c>
      <c r="M104" s="42">
        <v>0.89</v>
      </c>
      <c r="N104" s="42">
        <v>0.92</v>
      </c>
      <c r="O104" s="42">
        <v>762.54</v>
      </c>
      <c r="P104" s="42">
        <v>788.24</v>
      </c>
      <c r="Q104" s="43"/>
      <c r="R104" s="43"/>
      <c r="S104" s="44"/>
    </row>
    <row r="105" spans="1:21" ht="33" customHeight="1">
      <c r="A105" s="98"/>
      <c r="B105" s="98"/>
      <c r="C105" s="183"/>
      <c r="D105" s="184"/>
      <c r="E105" s="59" t="s">
        <v>41</v>
      </c>
      <c r="F105" s="185"/>
      <c r="G105" s="186"/>
      <c r="H105" s="187"/>
      <c r="I105" s="188"/>
      <c r="J105" s="186"/>
      <c r="K105" s="189"/>
      <c r="L105" s="189"/>
      <c r="M105" s="67"/>
      <c r="N105" s="67"/>
      <c r="O105" s="67">
        <v>9766.130000000001</v>
      </c>
      <c r="P105" s="67">
        <v>9847.11</v>
      </c>
      <c r="Q105" s="43"/>
      <c r="R105" s="43"/>
      <c r="S105" s="44"/>
    </row>
    <row r="106" spans="1:21" ht="34.799999999999997" customHeight="1">
      <c r="A106" s="21">
        <v>40</v>
      </c>
      <c r="B106" s="21"/>
      <c r="C106" s="68" t="s">
        <v>184</v>
      </c>
      <c r="D106" s="69" t="s">
        <v>44</v>
      </c>
      <c r="E106" s="190" t="s">
        <v>185</v>
      </c>
      <c r="F106" s="83"/>
      <c r="G106" s="69" t="s">
        <v>44</v>
      </c>
      <c r="H106" s="191"/>
      <c r="I106" s="28" t="s">
        <v>44</v>
      </c>
      <c r="J106" s="29" t="s">
        <v>44</v>
      </c>
      <c r="K106" s="73"/>
      <c r="L106" s="73"/>
      <c r="M106" s="31" t="s">
        <v>44</v>
      </c>
      <c r="N106" s="31" t="s">
        <v>44</v>
      </c>
      <c r="O106" s="31" t="s">
        <v>44</v>
      </c>
      <c r="P106" s="31" t="s">
        <v>44</v>
      </c>
      <c r="Q106" s="43"/>
      <c r="R106" s="43"/>
      <c r="S106" s="44" t="str">
        <f t="shared" ref="S106:S126" si="9">IF(F106&gt;0,TRUNC(H106/F106,3),"")</f>
        <v/>
      </c>
      <c r="T106" s="9" t="str">
        <f t="shared" ref="T106:T125" si="10">IF(S106="","",TRUNC(S106*F106,3))</f>
        <v/>
      </c>
      <c r="U106" s="9" t="str">
        <f t="shared" ref="U106:U125" si="11">IF(S106="","",IF(T106=H106,TRUE,FALSE))</f>
        <v/>
      </c>
    </row>
    <row r="107" spans="1:21" ht="34.799999999999997" customHeight="1">
      <c r="A107" s="33"/>
      <c r="B107" s="33" t="s">
        <v>25</v>
      </c>
      <c r="C107" s="34" t="s">
        <v>186</v>
      </c>
      <c r="D107" s="76" t="s">
        <v>187</v>
      </c>
      <c r="E107" s="36" t="s">
        <v>352</v>
      </c>
      <c r="F107" s="37"/>
      <c r="G107" s="38" t="s">
        <v>225</v>
      </c>
      <c r="H107" s="39">
        <v>5.4</v>
      </c>
      <c r="I107" s="40" t="s">
        <v>353</v>
      </c>
      <c r="J107" s="38" t="s">
        <v>354</v>
      </c>
      <c r="K107" s="41">
        <v>0.20699999999999999</v>
      </c>
      <c r="L107" s="41">
        <v>0.26740000000000003</v>
      </c>
      <c r="M107" s="42">
        <v>28.42</v>
      </c>
      <c r="N107" s="42">
        <v>28.38</v>
      </c>
      <c r="O107" s="42">
        <v>153.46</v>
      </c>
      <c r="P107" s="42">
        <v>153.25</v>
      </c>
      <c r="Q107" s="43"/>
      <c r="R107" s="43"/>
      <c r="S107" s="44"/>
    </row>
    <row r="108" spans="1:21" ht="34.799999999999997" customHeight="1">
      <c r="A108" s="33"/>
      <c r="B108" s="33" t="s">
        <v>25</v>
      </c>
      <c r="C108" s="34" t="s">
        <v>188</v>
      </c>
      <c r="D108" s="76" t="s">
        <v>189</v>
      </c>
      <c r="E108" s="36" t="s">
        <v>355</v>
      </c>
      <c r="F108" s="37"/>
      <c r="G108" s="38" t="s">
        <v>238</v>
      </c>
      <c r="H108" s="39">
        <v>35</v>
      </c>
      <c r="I108" s="40" t="s">
        <v>356</v>
      </c>
      <c r="J108" s="38" t="s">
        <v>357</v>
      </c>
      <c r="K108" s="41">
        <v>0.20699999999999999</v>
      </c>
      <c r="L108" s="41">
        <v>0.26740000000000003</v>
      </c>
      <c r="M108" s="42">
        <v>6.48</v>
      </c>
      <c r="N108" s="42">
        <v>6.53</v>
      </c>
      <c r="O108" s="42">
        <v>226.8</v>
      </c>
      <c r="P108" s="42">
        <v>228.55</v>
      </c>
      <c r="Q108" s="43"/>
      <c r="R108" s="43"/>
      <c r="S108" s="44"/>
    </row>
    <row r="109" spans="1:21" ht="34.799999999999997" customHeight="1">
      <c r="A109" s="33"/>
      <c r="B109" s="33" t="s">
        <v>25</v>
      </c>
      <c r="C109" s="34" t="s">
        <v>190</v>
      </c>
      <c r="D109" s="76" t="s">
        <v>191</v>
      </c>
      <c r="E109" s="36" t="s">
        <v>358</v>
      </c>
      <c r="F109" s="37"/>
      <c r="G109" s="38" t="s">
        <v>223</v>
      </c>
      <c r="H109" s="39">
        <v>0.72</v>
      </c>
      <c r="I109" s="40">
        <v>633.65</v>
      </c>
      <c r="J109" s="38">
        <v>630.75</v>
      </c>
      <c r="K109" s="41">
        <v>0.20699999999999999</v>
      </c>
      <c r="L109" s="41">
        <v>0.26740000000000003</v>
      </c>
      <c r="M109" s="42">
        <v>764.81</v>
      </c>
      <c r="N109" s="42">
        <v>799.41</v>
      </c>
      <c r="O109" s="42">
        <v>550.66</v>
      </c>
      <c r="P109" s="42">
        <v>575.57000000000005</v>
      </c>
      <c r="Q109" s="43"/>
      <c r="R109" s="43"/>
      <c r="S109" s="44"/>
    </row>
    <row r="110" spans="1:21" ht="34.799999999999997" customHeight="1">
      <c r="A110" s="33"/>
      <c r="B110" s="33" t="s">
        <v>25</v>
      </c>
      <c r="C110" s="34" t="s">
        <v>192</v>
      </c>
      <c r="D110" s="76" t="s">
        <v>193</v>
      </c>
      <c r="E110" s="36" t="s">
        <v>359</v>
      </c>
      <c r="F110" s="37"/>
      <c r="G110" s="38" t="s">
        <v>231</v>
      </c>
      <c r="H110" s="39">
        <v>2</v>
      </c>
      <c r="I110" s="40">
        <v>139.19999999999999</v>
      </c>
      <c r="J110" s="38">
        <v>137.38999999999999</v>
      </c>
      <c r="K110" s="41">
        <v>0.20699999999999999</v>
      </c>
      <c r="L110" s="41">
        <v>0.26740000000000003</v>
      </c>
      <c r="M110" s="42">
        <v>168.01</v>
      </c>
      <c r="N110" s="42">
        <v>174.12</v>
      </c>
      <c r="O110" s="42">
        <v>336.02</v>
      </c>
      <c r="P110" s="42">
        <v>348.24</v>
      </c>
      <c r="Q110" s="43"/>
      <c r="R110" s="43"/>
      <c r="S110" s="44"/>
    </row>
    <row r="111" spans="1:21" ht="34.799999999999997" customHeight="1">
      <c r="A111" s="33"/>
      <c r="B111" s="33" t="s">
        <v>25</v>
      </c>
      <c r="C111" s="34" t="s">
        <v>194</v>
      </c>
      <c r="D111" s="76" t="s">
        <v>195</v>
      </c>
      <c r="E111" s="36" t="s">
        <v>360</v>
      </c>
      <c r="F111" s="37"/>
      <c r="G111" s="38" t="s">
        <v>231</v>
      </c>
      <c r="H111" s="39">
        <v>2</v>
      </c>
      <c r="I111" s="40">
        <v>91.03</v>
      </c>
      <c r="J111" s="38">
        <v>90.3</v>
      </c>
      <c r="K111" s="41">
        <v>0.20699999999999999</v>
      </c>
      <c r="L111" s="41">
        <v>0.26740000000000003</v>
      </c>
      <c r="M111" s="42">
        <v>109.87</v>
      </c>
      <c r="N111" s="42">
        <v>114.44</v>
      </c>
      <c r="O111" s="42">
        <v>219.74</v>
      </c>
      <c r="P111" s="42">
        <v>228.88</v>
      </c>
      <c r="Q111" s="43"/>
      <c r="R111" s="43"/>
      <c r="S111" s="44"/>
    </row>
    <row r="112" spans="1:21" ht="34.799999999999997" customHeight="1">
      <c r="A112" s="33"/>
      <c r="B112" s="33" t="s">
        <v>25</v>
      </c>
      <c r="C112" s="34" t="s">
        <v>196</v>
      </c>
      <c r="D112" s="76" t="s">
        <v>197</v>
      </c>
      <c r="E112" s="36" t="s">
        <v>361</v>
      </c>
      <c r="F112" s="37"/>
      <c r="G112" s="38" t="s">
        <v>231</v>
      </c>
      <c r="H112" s="39">
        <v>2</v>
      </c>
      <c r="I112" s="40">
        <v>133.34</v>
      </c>
      <c r="J112" s="38">
        <v>131.53</v>
      </c>
      <c r="K112" s="41">
        <v>0.20699999999999999</v>
      </c>
      <c r="L112" s="41">
        <v>0.26740000000000003</v>
      </c>
      <c r="M112" s="42">
        <v>160.94</v>
      </c>
      <c r="N112" s="42">
        <v>166.7</v>
      </c>
      <c r="O112" s="42">
        <v>321.88</v>
      </c>
      <c r="P112" s="42">
        <v>333.4</v>
      </c>
      <c r="Q112" s="43"/>
      <c r="R112" s="43"/>
      <c r="S112" s="44"/>
    </row>
    <row r="113" spans="1:21" ht="26.4" customHeight="1">
      <c r="A113" s="56"/>
      <c r="B113" s="56"/>
      <c r="C113" s="57"/>
      <c r="D113" s="78"/>
      <c r="E113" s="98" t="s">
        <v>41</v>
      </c>
      <c r="F113" s="79"/>
      <c r="G113" s="60"/>
      <c r="H113" s="80"/>
      <c r="I113" s="81"/>
      <c r="J113" s="60"/>
      <c r="K113" s="64"/>
      <c r="L113" s="64"/>
      <c r="M113" s="82"/>
      <c r="N113" s="82"/>
      <c r="O113" s="67">
        <v>1808.56</v>
      </c>
      <c r="P113" s="67">
        <v>1867.8900000000003</v>
      </c>
      <c r="Q113" s="43"/>
      <c r="R113" s="43"/>
      <c r="S113" s="44"/>
    </row>
    <row r="114" spans="1:21" ht="26.4" customHeight="1">
      <c r="A114" s="33"/>
      <c r="B114" s="21"/>
      <c r="C114" s="192" t="s">
        <v>198</v>
      </c>
      <c r="D114" s="125"/>
      <c r="E114" s="193" t="s">
        <v>199</v>
      </c>
      <c r="F114" s="194"/>
      <c r="G114" s="69"/>
      <c r="H114" s="195"/>
      <c r="I114" s="196"/>
      <c r="J114" s="69"/>
      <c r="K114" s="73"/>
      <c r="L114" s="73"/>
      <c r="M114" s="31"/>
      <c r="N114" s="31"/>
      <c r="O114" s="32"/>
      <c r="P114" s="32"/>
      <c r="Q114" s="43"/>
      <c r="R114" s="43"/>
      <c r="S114" s="44"/>
    </row>
    <row r="115" spans="1:21" ht="26.4" customHeight="1">
      <c r="A115" s="33"/>
      <c r="B115" s="20" t="s">
        <v>22</v>
      </c>
      <c r="C115" s="34" t="s">
        <v>200</v>
      </c>
      <c r="D115" s="76" t="s">
        <v>201</v>
      </c>
      <c r="E115" s="48" t="s">
        <v>202</v>
      </c>
      <c r="F115" s="37">
        <v>310</v>
      </c>
      <c r="G115" s="38" t="s">
        <v>203</v>
      </c>
      <c r="H115" s="39">
        <v>6</v>
      </c>
      <c r="I115" s="40">
        <v>3450</v>
      </c>
      <c r="J115" s="38">
        <v>3450</v>
      </c>
      <c r="K115" s="41">
        <v>0.1527</v>
      </c>
      <c r="L115" s="41">
        <v>0.2092</v>
      </c>
      <c r="M115" s="42">
        <v>3976.81</v>
      </c>
      <c r="N115" s="42">
        <v>4171.74</v>
      </c>
      <c r="O115" s="42">
        <v>23860.86</v>
      </c>
      <c r="P115" s="42">
        <v>25030.44</v>
      </c>
      <c r="Q115" s="43"/>
      <c r="R115" s="43"/>
      <c r="S115" s="44"/>
    </row>
    <row r="116" spans="1:21" ht="26.4" customHeight="1">
      <c r="A116" s="33"/>
      <c r="B116" s="20" t="s">
        <v>22</v>
      </c>
      <c r="C116" s="34" t="s">
        <v>204</v>
      </c>
      <c r="D116" s="76" t="s">
        <v>201</v>
      </c>
      <c r="E116" s="48" t="s">
        <v>205</v>
      </c>
      <c r="F116" s="37">
        <v>310</v>
      </c>
      <c r="G116" s="38" t="s">
        <v>203</v>
      </c>
      <c r="H116" s="39">
        <v>6</v>
      </c>
      <c r="I116" s="40">
        <v>3450</v>
      </c>
      <c r="J116" s="38">
        <v>3450</v>
      </c>
      <c r="K116" s="41">
        <v>0.1527</v>
      </c>
      <c r="L116" s="41">
        <v>0.2092</v>
      </c>
      <c r="M116" s="42">
        <v>3976.81</v>
      </c>
      <c r="N116" s="42">
        <v>4171.74</v>
      </c>
      <c r="O116" s="42">
        <v>23860.86</v>
      </c>
      <c r="P116" s="42">
        <v>25030.44</v>
      </c>
      <c r="Q116" s="43"/>
      <c r="R116" s="43"/>
      <c r="S116" s="44"/>
    </row>
    <row r="117" spans="1:21" ht="26.4" customHeight="1">
      <c r="A117" s="33"/>
      <c r="B117" s="20"/>
      <c r="C117" s="57"/>
      <c r="D117" s="78"/>
      <c r="E117" s="98" t="s">
        <v>41</v>
      </c>
      <c r="F117" s="79"/>
      <c r="G117" s="60"/>
      <c r="H117" s="80"/>
      <c r="I117" s="81"/>
      <c r="J117" s="60"/>
      <c r="K117" s="64"/>
      <c r="L117" s="64"/>
      <c r="M117" s="82"/>
      <c r="N117" s="82"/>
      <c r="O117" s="82">
        <v>47721.72</v>
      </c>
      <c r="P117" s="67">
        <v>50060.88</v>
      </c>
      <c r="Q117" s="141"/>
      <c r="R117" s="43"/>
      <c r="S117" s="44"/>
    </row>
    <row r="118" spans="1:21" ht="26.4" customHeight="1">
      <c r="A118" s="21">
        <v>55</v>
      </c>
      <c r="B118" s="21"/>
      <c r="C118" s="68" t="s">
        <v>206</v>
      </c>
      <c r="D118" s="69" t="s">
        <v>44</v>
      </c>
      <c r="E118" s="190" t="s">
        <v>207</v>
      </c>
      <c r="F118" s="71"/>
      <c r="G118" s="69" t="s">
        <v>44</v>
      </c>
      <c r="H118" s="191"/>
      <c r="I118" s="28" t="s">
        <v>44</v>
      </c>
      <c r="J118" s="29" t="s">
        <v>44</v>
      </c>
      <c r="K118" s="73"/>
      <c r="L118" s="73"/>
      <c r="M118" s="31" t="s">
        <v>44</v>
      </c>
      <c r="N118" s="31" t="s">
        <v>44</v>
      </c>
      <c r="O118" s="31" t="s">
        <v>44</v>
      </c>
      <c r="P118" s="31" t="s">
        <v>44</v>
      </c>
      <c r="Q118" s="43"/>
      <c r="R118" s="43"/>
      <c r="S118" s="44" t="str">
        <f t="shared" si="9"/>
        <v/>
      </c>
      <c r="T118" s="9" t="str">
        <f t="shared" si="10"/>
        <v/>
      </c>
      <c r="U118" s="9" t="str">
        <f t="shared" si="11"/>
        <v/>
      </c>
    </row>
    <row r="119" spans="1:21" ht="23.4" customHeight="1">
      <c r="A119" s="33">
        <v>56</v>
      </c>
      <c r="B119" s="33" t="s">
        <v>25</v>
      </c>
      <c r="C119" s="34" t="s">
        <v>208</v>
      </c>
      <c r="D119" s="76" t="s">
        <v>209</v>
      </c>
      <c r="E119" s="36" t="s">
        <v>362</v>
      </c>
      <c r="F119" s="37"/>
      <c r="G119" s="38" t="s">
        <v>363</v>
      </c>
      <c r="H119" s="39">
        <v>180</v>
      </c>
      <c r="I119" s="40" t="s">
        <v>364</v>
      </c>
      <c r="J119" s="38" t="s">
        <v>365</v>
      </c>
      <c r="K119" s="41">
        <v>0.20699999999999999</v>
      </c>
      <c r="L119" s="41">
        <v>0.26740000000000003</v>
      </c>
      <c r="M119" s="42">
        <v>148.72</v>
      </c>
      <c r="N119" s="42">
        <v>135.81</v>
      </c>
      <c r="O119" s="42">
        <v>26769.599999999999</v>
      </c>
      <c r="P119" s="42">
        <v>24445.8</v>
      </c>
      <c r="Q119" s="43"/>
      <c r="R119" s="43"/>
      <c r="S119" s="44" t="str">
        <f t="shared" si="9"/>
        <v/>
      </c>
      <c r="T119" s="9" t="str">
        <f t="shared" si="10"/>
        <v/>
      </c>
      <c r="U119" s="9" t="str">
        <f t="shared" si="11"/>
        <v/>
      </c>
    </row>
    <row r="120" spans="1:21" ht="23.4" customHeight="1">
      <c r="A120" s="33"/>
      <c r="B120" s="33" t="s">
        <v>25</v>
      </c>
      <c r="C120" s="34" t="s">
        <v>210</v>
      </c>
      <c r="D120" s="76" t="s">
        <v>211</v>
      </c>
      <c r="E120" s="36" t="s">
        <v>366</v>
      </c>
      <c r="F120" s="37"/>
      <c r="G120" s="38" t="s">
        <v>363</v>
      </c>
      <c r="H120" s="39">
        <v>130</v>
      </c>
      <c r="I120" s="40" t="s">
        <v>367</v>
      </c>
      <c r="J120" s="38" t="s">
        <v>368</v>
      </c>
      <c r="K120" s="41">
        <v>0.20699999999999999</v>
      </c>
      <c r="L120" s="41">
        <v>0.26740000000000003</v>
      </c>
      <c r="M120" s="42">
        <v>29.6</v>
      </c>
      <c r="N120" s="42">
        <v>27.32</v>
      </c>
      <c r="O120" s="42">
        <v>3848</v>
      </c>
      <c r="P120" s="42">
        <v>3551.6</v>
      </c>
      <c r="Q120" s="43"/>
      <c r="R120" s="43"/>
      <c r="S120" s="44" t="str">
        <f t="shared" si="9"/>
        <v/>
      </c>
      <c r="T120" s="9" t="str">
        <f t="shared" si="10"/>
        <v/>
      </c>
      <c r="U120" s="9" t="str">
        <f t="shared" si="11"/>
        <v/>
      </c>
    </row>
    <row r="121" spans="1:21" ht="23.4" customHeight="1">
      <c r="A121" s="33">
        <v>58</v>
      </c>
      <c r="B121" s="33" t="s">
        <v>25</v>
      </c>
      <c r="C121" s="34" t="s">
        <v>212</v>
      </c>
      <c r="D121" s="76" t="s">
        <v>213</v>
      </c>
      <c r="E121" s="36" t="s">
        <v>369</v>
      </c>
      <c r="F121" s="37"/>
      <c r="G121" s="38" t="s">
        <v>363</v>
      </c>
      <c r="H121" s="39">
        <v>130</v>
      </c>
      <c r="I121" s="40" t="s">
        <v>370</v>
      </c>
      <c r="J121" s="38" t="s">
        <v>371</v>
      </c>
      <c r="K121" s="41">
        <v>0.20699999999999999</v>
      </c>
      <c r="L121" s="41">
        <v>0.26740000000000003</v>
      </c>
      <c r="M121" s="42">
        <v>14.73</v>
      </c>
      <c r="N121" s="42">
        <v>13.78</v>
      </c>
      <c r="O121" s="42">
        <v>1914.9</v>
      </c>
      <c r="P121" s="42">
        <v>1791.4</v>
      </c>
      <c r="Q121" s="43"/>
      <c r="R121" s="43"/>
      <c r="S121" s="44" t="str">
        <f t="shared" si="9"/>
        <v/>
      </c>
      <c r="T121" s="9" t="str">
        <f t="shared" si="10"/>
        <v/>
      </c>
      <c r="U121" s="9" t="str">
        <f t="shared" si="11"/>
        <v/>
      </c>
    </row>
    <row r="122" spans="1:21" ht="23.4" customHeight="1">
      <c r="A122" s="33">
        <v>58</v>
      </c>
      <c r="B122" s="33" t="s">
        <v>25</v>
      </c>
      <c r="C122" s="34" t="s">
        <v>214</v>
      </c>
      <c r="D122" s="76" t="s">
        <v>215</v>
      </c>
      <c r="E122" s="36" t="s">
        <v>372</v>
      </c>
      <c r="F122" s="37"/>
      <c r="G122" s="38" t="s">
        <v>363</v>
      </c>
      <c r="H122" s="39">
        <v>130</v>
      </c>
      <c r="I122" s="40" t="s">
        <v>373</v>
      </c>
      <c r="J122" s="38" t="s">
        <v>374</v>
      </c>
      <c r="K122" s="41">
        <v>0.20699999999999999</v>
      </c>
      <c r="L122" s="41">
        <v>0.26740000000000003</v>
      </c>
      <c r="M122" s="42">
        <v>36.659999999999997</v>
      </c>
      <c r="N122" s="42">
        <v>33.770000000000003</v>
      </c>
      <c r="O122" s="42">
        <v>4765.8</v>
      </c>
      <c r="P122" s="42">
        <v>4390.1000000000004</v>
      </c>
      <c r="Q122" s="43"/>
      <c r="R122" s="43"/>
      <c r="S122" s="44" t="str">
        <f t="shared" si="9"/>
        <v/>
      </c>
      <c r="T122" s="9" t="str">
        <f t="shared" si="10"/>
        <v/>
      </c>
      <c r="U122" s="9" t="str">
        <f t="shared" si="11"/>
        <v/>
      </c>
    </row>
    <row r="123" spans="1:21" ht="23.4" customHeight="1">
      <c r="A123" s="33"/>
      <c r="B123" s="33" t="s">
        <v>25</v>
      </c>
      <c r="C123" s="34" t="s">
        <v>216</v>
      </c>
      <c r="D123" s="76" t="s">
        <v>217</v>
      </c>
      <c r="E123" s="36" t="s">
        <v>375</v>
      </c>
      <c r="F123" s="37"/>
      <c r="G123" s="38" t="s">
        <v>363</v>
      </c>
      <c r="H123" s="39">
        <v>300</v>
      </c>
      <c r="I123" s="40" t="s">
        <v>376</v>
      </c>
      <c r="J123" s="38" t="s">
        <v>377</v>
      </c>
      <c r="K123" s="41">
        <v>0.20699999999999999</v>
      </c>
      <c r="L123" s="41">
        <v>0.26740000000000003</v>
      </c>
      <c r="M123" s="42">
        <v>33.340000000000003</v>
      </c>
      <c r="N123" s="42">
        <v>30.83</v>
      </c>
      <c r="O123" s="42">
        <v>10002</v>
      </c>
      <c r="P123" s="42">
        <v>9249</v>
      </c>
      <c r="Q123" s="43"/>
      <c r="R123" s="43"/>
      <c r="S123" s="44" t="str">
        <f t="shared" si="9"/>
        <v/>
      </c>
      <c r="T123" s="9" t="str">
        <f t="shared" si="10"/>
        <v/>
      </c>
      <c r="U123" s="9" t="str">
        <f t="shared" si="11"/>
        <v/>
      </c>
    </row>
    <row r="124" spans="1:21" ht="23.4" customHeight="1">
      <c r="A124" s="33"/>
      <c r="B124" s="33" t="s">
        <v>25</v>
      </c>
      <c r="C124" s="34" t="s">
        <v>218</v>
      </c>
      <c r="D124" s="76" t="s">
        <v>219</v>
      </c>
      <c r="E124" s="36" t="s">
        <v>378</v>
      </c>
      <c r="F124" s="37"/>
      <c r="G124" s="38" t="s">
        <v>363</v>
      </c>
      <c r="H124" s="39">
        <v>100</v>
      </c>
      <c r="I124" s="40" t="s">
        <v>379</v>
      </c>
      <c r="J124" s="38">
        <v>21.08</v>
      </c>
      <c r="K124" s="41">
        <v>0.20699999999999999</v>
      </c>
      <c r="L124" s="41">
        <v>0.26740000000000003</v>
      </c>
      <c r="M124" s="42">
        <v>30.89</v>
      </c>
      <c r="N124" s="42">
        <v>26.71</v>
      </c>
      <c r="O124" s="42">
        <v>3089</v>
      </c>
      <c r="P124" s="42">
        <v>2671</v>
      </c>
      <c r="Q124" s="43"/>
      <c r="R124" s="43"/>
      <c r="S124" s="44" t="str">
        <f t="shared" si="9"/>
        <v/>
      </c>
      <c r="T124" s="9" t="str">
        <f t="shared" si="10"/>
        <v/>
      </c>
      <c r="U124" s="9" t="str">
        <f t="shared" si="11"/>
        <v/>
      </c>
    </row>
    <row r="125" spans="1:21" ht="23.4" customHeight="1">
      <c r="A125" s="33"/>
      <c r="B125" s="33"/>
      <c r="C125" s="57"/>
      <c r="D125" s="60" t="s">
        <v>44</v>
      </c>
      <c r="E125" s="98" t="s">
        <v>41</v>
      </c>
      <c r="F125" s="197"/>
      <c r="G125" s="60" t="s">
        <v>44</v>
      </c>
      <c r="H125" s="198"/>
      <c r="I125" s="62" t="s">
        <v>44</v>
      </c>
      <c r="J125" s="63" t="s">
        <v>44</v>
      </c>
      <c r="K125" s="64"/>
      <c r="L125" s="64"/>
      <c r="M125" s="65" t="s">
        <v>42</v>
      </c>
      <c r="N125" s="67"/>
      <c r="O125" s="67">
        <v>50389.3</v>
      </c>
      <c r="P125" s="199">
        <v>46098.9</v>
      </c>
      <c r="Q125" s="43"/>
      <c r="R125" s="43"/>
      <c r="S125" s="44" t="str">
        <f t="shared" si="9"/>
        <v/>
      </c>
      <c r="T125" s="9" t="str">
        <f t="shared" si="10"/>
        <v/>
      </c>
      <c r="U125" s="9" t="str">
        <f t="shared" si="11"/>
        <v/>
      </c>
    </row>
    <row r="126" spans="1:21" ht="23.4" customHeight="1">
      <c r="A126" s="21">
        <v>84</v>
      </c>
      <c r="B126" s="21"/>
      <c r="C126" s="200"/>
      <c r="D126" s="201"/>
      <c r="E126" s="23" t="s">
        <v>220</v>
      </c>
      <c r="F126" s="202"/>
      <c r="G126" s="201"/>
      <c r="H126" s="203"/>
      <c r="I126" s="204"/>
      <c r="J126" s="205"/>
      <c r="K126" s="206"/>
      <c r="L126" s="206"/>
      <c r="M126" s="207" t="s">
        <v>221</v>
      </c>
      <c r="N126" s="207"/>
      <c r="O126" s="32">
        <v>1411189.6600000001</v>
      </c>
      <c r="P126" s="32">
        <v>1451686.39</v>
      </c>
      <c r="Q126" s="43"/>
      <c r="R126" s="43"/>
      <c r="S126" s="44" t="str">
        <f t="shared" si="9"/>
        <v/>
      </c>
      <c r="T126" s="2"/>
      <c r="U126" s="2"/>
    </row>
    <row r="127" spans="1:21">
      <c r="Q127" s="212"/>
    </row>
    <row r="128" spans="1:21">
      <c r="U128" s="213"/>
    </row>
    <row r="129" spans="4:21">
      <c r="Q129" s="213"/>
      <c r="R129" s="213"/>
      <c r="U129" s="213"/>
    </row>
    <row r="130" spans="4:21">
      <c r="Q130" s="43"/>
      <c r="R130" s="43"/>
    </row>
    <row r="134" spans="4:21">
      <c r="D134" s="214"/>
      <c r="E134" s="214"/>
      <c r="F134" s="214"/>
      <c r="G134" s="214"/>
      <c r="H134" s="214"/>
      <c r="I134" s="214"/>
      <c r="J134" s="215"/>
      <c r="K134" s="215"/>
    </row>
    <row r="135" spans="4:21">
      <c r="D135" s="214"/>
      <c r="E135" s="214"/>
      <c r="F135" s="214"/>
      <c r="G135" s="214"/>
      <c r="H135" s="214"/>
      <c r="I135" s="214"/>
      <c r="J135" s="215"/>
      <c r="K135" s="215"/>
    </row>
    <row r="136" spans="4:21">
      <c r="D136" s="214"/>
      <c r="E136" s="214"/>
      <c r="F136" s="214"/>
      <c r="G136" s="214"/>
      <c r="H136" s="214"/>
      <c r="I136" s="214"/>
      <c r="J136" s="215"/>
      <c r="K136" s="215"/>
    </row>
    <row r="137" spans="4:21">
      <c r="D137" s="214"/>
      <c r="E137" s="214"/>
      <c r="F137" s="214"/>
      <c r="G137" s="214"/>
      <c r="H137" s="214"/>
      <c r="I137" s="214"/>
      <c r="J137" s="215"/>
      <c r="K137" s="215"/>
      <c r="M137" s="216"/>
      <c r="O137" s="216"/>
    </row>
    <row r="138" spans="4:21">
      <c r="D138" s="214"/>
      <c r="E138" s="214"/>
      <c r="F138" s="214"/>
      <c r="G138" s="214"/>
      <c r="H138" s="214"/>
      <c r="I138" s="214"/>
      <c r="J138" s="215"/>
      <c r="K138" s="215"/>
    </row>
  </sheetData>
  <conditionalFormatting sqref="Q16:R17 Q51:R53 Q122:R126 Q26:R45 Q55:R120">
    <cfRule type="cellIs" dxfId="73" priority="71" operator="greaterThan">
      <formula>0.18</formula>
    </cfRule>
  </conditionalFormatting>
  <conditionalFormatting sqref="Q16:R17 Q51:R53 Q122:R126 Q26:R45 Q55:R120">
    <cfRule type="cellIs" dxfId="72" priority="69" operator="greaterThan">
      <formula>0.18</formula>
    </cfRule>
    <cfRule type="cellIs" dxfId="71" priority="70" operator="greaterThan">
      <formula>0.18</formula>
    </cfRule>
  </conditionalFormatting>
  <conditionalFormatting sqref="Q121:R121">
    <cfRule type="cellIs" dxfId="70" priority="68" operator="greaterThan">
      <formula>0.18</formula>
    </cfRule>
  </conditionalFormatting>
  <conditionalFormatting sqref="Q121:R121">
    <cfRule type="cellIs" dxfId="69" priority="66" operator="greaterThan">
      <formula>0.18</formula>
    </cfRule>
    <cfRule type="cellIs" dxfId="68" priority="67" operator="greaterThan">
      <formula>0.18</formula>
    </cfRule>
  </conditionalFormatting>
  <conditionalFormatting sqref="Q54:R54">
    <cfRule type="cellIs" dxfId="67" priority="65" operator="greaterThan">
      <formula>0.18</formula>
    </cfRule>
  </conditionalFormatting>
  <conditionalFormatting sqref="Q54:R54">
    <cfRule type="cellIs" dxfId="66" priority="63" operator="greaterThan">
      <formula>0.18</formula>
    </cfRule>
    <cfRule type="cellIs" dxfId="65" priority="64" operator="greaterThan">
      <formula>0.18</formula>
    </cfRule>
  </conditionalFormatting>
  <conditionalFormatting sqref="B8 B47:B57 B119:B124 B113:B114 B18:B37">
    <cfRule type="cellIs" dxfId="64" priority="62" operator="equal">
      <formula>"S"</formula>
    </cfRule>
  </conditionalFormatting>
  <conditionalFormatting sqref="B9:B15">
    <cfRule type="cellIs" dxfId="63" priority="61" operator="equal">
      <formula>"S"</formula>
    </cfRule>
  </conditionalFormatting>
  <conditionalFormatting sqref="B40:B45">
    <cfRule type="cellIs" dxfId="62" priority="60" operator="equal">
      <formula>"S"</formula>
    </cfRule>
  </conditionalFormatting>
  <conditionalFormatting sqref="Q50:R50">
    <cfRule type="cellIs" dxfId="61" priority="24" operator="greaterThan">
      <formula>0.18</formula>
    </cfRule>
    <cfRule type="cellIs" dxfId="60" priority="25" operator="greaterThan">
      <formula>0.18</formula>
    </cfRule>
  </conditionalFormatting>
  <conditionalFormatting sqref="Q18:R18">
    <cfRule type="cellIs" dxfId="59" priority="59" operator="greaterThan">
      <formula>0.18</formula>
    </cfRule>
  </conditionalFormatting>
  <conditionalFormatting sqref="Q18:R18">
    <cfRule type="cellIs" dxfId="58" priority="57" operator="greaterThan">
      <formula>0.18</formula>
    </cfRule>
    <cfRule type="cellIs" dxfId="57" priority="58" operator="greaterThan">
      <formula>0.18</formula>
    </cfRule>
  </conditionalFormatting>
  <conditionalFormatting sqref="Q19:R19">
    <cfRule type="cellIs" dxfId="56" priority="56" operator="greaterThan">
      <formula>0.18</formula>
    </cfRule>
  </conditionalFormatting>
  <conditionalFormatting sqref="Q19:R19">
    <cfRule type="cellIs" dxfId="55" priority="54" operator="greaterThan">
      <formula>0.18</formula>
    </cfRule>
    <cfRule type="cellIs" dxfId="54" priority="55" operator="greaterThan">
      <formula>0.18</formula>
    </cfRule>
  </conditionalFormatting>
  <conditionalFormatting sqref="Q20:R20">
    <cfRule type="cellIs" dxfId="53" priority="53" operator="greaterThan">
      <formula>0.18</formula>
    </cfRule>
  </conditionalFormatting>
  <conditionalFormatting sqref="Q20:R20">
    <cfRule type="cellIs" dxfId="52" priority="51" operator="greaterThan">
      <formula>0.18</formula>
    </cfRule>
    <cfRule type="cellIs" dxfId="51" priority="52" operator="greaterThan">
      <formula>0.18</formula>
    </cfRule>
  </conditionalFormatting>
  <conditionalFormatting sqref="Q21:R21">
    <cfRule type="cellIs" dxfId="50" priority="50" operator="greaterThan">
      <formula>0.18</formula>
    </cfRule>
  </conditionalFormatting>
  <conditionalFormatting sqref="Q21:R21">
    <cfRule type="cellIs" dxfId="49" priority="48" operator="greaterThan">
      <formula>0.18</formula>
    </cfRule>
    <cfRule type="cellIs" dxfId="48" priority="49" operator="greaterThan">
      <formula>0.18</formula>
    </cfRule>
  </conditionalFormatting>
  <conditionalFormatting sqref="Q22:R22">
    <cfRule type="cellIs" dxfId="47" priority="47" operator="greaterThan">
      <formula>0.18</formula>
    </cfRule>
  </conditionalFormatting>
  <conditionalFormatting sqref="Q22:R22">
    <cfRule type="cellIs" dxfId="46" priority="45" operator="greaterThan">
      <formula>0.18</formula>
    </cfRule>
    <cfRule type="cellIs" dxfId="45" priority="46" operator="greaterThan">
      <formula>0.18</formula>
    </cfRule>
  </conditionalFormatting>
  <conditionalFormatting sqref="Q23:R23">
    <cfRule type="cellIs" dxfId="44" priority="44" operator="greaterThan">
      <formula>0.18</formula>
    </cfRule>
  </conditionalFormatting>
  <conditionalFormatting sqref="Q23:R23">
    <cfRule type="cellIs" dxfId="43" priority="42" operator="greaterThan">
      <formula>0.18</formula>
    </cfRule>
    <cfRule type="cellIs" dxfId="42" priority="43" operator="greaterThan">
      <formula>0.18</formula>
    </cfRule>
  </conditionalFormatting>
  <conditionalFormatting sqref="Q24:R25">
    <cfRule type="cellIs" dxfId="41" priority="41" operator="greaterThan">
      <formula>0.18</formula>
    </cfRule>
  </conditionalFormatting>
  <conditionalFormatting sqref="Q24:R25">
    <cfRule type="cellIs" dxfId="40" priority="39" operator="greaterThan">
      <formula>0.18</formula>
    </cfRule>
    <cfRule type="cellIs" dxfId="39" priority="40" operator="greaterThan">
      <formula>0.18</formula>
    </cfRule>
  </conditionalFormatting>
  <conditionalFormatting sqref="Q46:R46">
    <cfRule type="cellIs" dxfId="38" priority="38" operator="greaterThan">
      <formula>0.18</formula>
    </cfRule>
  </conditionalFormatting>
  <conditionalFormatting sqref="Q46:R46">
    <cfRule type="cellIs" dxfId="37" priority="36" operator="greaterThan">
      <formula>0.18</formula>
    </cfRule>
    <cfRule type="cellIs" dxfId="36" priority="37" operator="greaterThan">
      <formula>0.18</formula>
    </cfRule>
  </conditionalFormatting>
  <conditionalFormatting sqref="Q47:R47">
    <cfRule type="cellIs" dxfId="35" priority="35" operator="greaterThan">
      <formula>0.18</formula>
    </cfRule>
  </conditionalFormatting>
  <conditionalFormatting sqref="Q47:R47">
    <cfRule type="cellIs" dxfId="34" priority="33" operator="greaterThan">
      <formula>0.18</formula>
    </cfRule>
    <cfRule type="cellIs" dxfId="33" priority="34" operator="greaterThan">
      <formula>0.18</formula>
    </cfRule>
  </conditionalFormatting>
  <conditionalFormatting sqref="Q48:R48">
    <cfRule type="cellIs" dxfId="32" priority="32" operator="greaterThan">
      <formula>0.18</formula>
    </cfRule>
  </conditionalFormatting>
  <conditionalFormatting sqref="Q48:R48">
    <cfRule type="cellIs" dxfId="31" priority="30" operator="greaterThan">
      <formula>0.18</formula>
    </cfRule>
    <cfRule type="cellIs" dxfId="30" priority="31" operator="greaterThan">
      <formula>0.18</formula>
    </cfRule>
  </conditionalFormatting>
  <conditionalFormatting sqref="Q49:R49">
    <cfRule type="cellIs" dxfId="29" priority="29" operator="greaterThan">
      <formula>0.18</formula>
    </cfRule>
  </conditionalFormatting>
  <conditionalFormatting sqref="Q49:R49">
    <cfRule type="cellIs" dxfId="28" priority="27" operator="greaterThan">
      <formula>0.18</formula>
    </cfRule>
    <cfRule type="cellIs" dxfId="27" priority="28" operator="greaterThan">
      <formula>0.18</formula>
    </cfRule>
  </conditionalFormatting>
  <conditionalFormatting sqref="Q50:R50">
    <cfRule type="cellIs" dxfId="26" priority="26" operator="greaterThan">
      <formula>0.18</formula>
    </cfRule>
  </conditionalFormatting>
  <conditionalFormatting sqref="Q15:R15">
    <cfRule type="cellIs" dxfId="25" priority="9" operator="greaterThan">
      <formula>0.18</formula>
    </cfRule>
    <cfRule type="cellIs" dxfId="24" priority="10" operator="greaterThan">
      <formula>0.18</formula>
    </cfRule>
  </conditionalFormatting>
  <conditionalFormatting sqref="Q8:R8">
    <cfRule type="cellIs" dxfId="23" priority="23" operator="greaterThan">
      <formula>0.18</formula>
    </cfRule>
  </conditionalFormatting>
  <conditionalFormatting sqref="Q8:R8">
    <cfRule type="cellIs" dxfId="22" priority="21" operator="greaterThan">
      <formula>0.18</formula>
    </cfRule>
    <cfRule type="cellIs" dxfId="21" priority="22" operator="greaterThan">
      <formula>0.18</formula>
    </cfRule>
  </conditionalFormatting>
  <conditionalFormatting sqref="Q9:R11">
    <cfRule type="cellIs" dxfId="20" priority="20" operator="greaterThan">
      <formula>0.18</formula>
    </cfRule>
  </conditionalFormatting>
  <conditionalFormatting sqref="Q9:R11">
    <cfRule type="cellIs" dxfId="19" priority="18" operator="greaterThan">
      <formula>0.18</formula>
    </cfRule>
    <cfRule type="cellIs" dxfId="18" priority="19" operator="greaterThan">
      <formula>0.18</formula>
    </cfRule>
  </conditionalFormatting>
  <conditionalFormatting sqref="Q12:R12">
    <cfRule type="cellIs" dxfId="17" priority="17" operator="greaterThan">
      <formula>0.18</formula>
    </cfRule>
  </conditionalFormatting>
  <conditionalFormatting sqref="Q12:R12">
    <cfRule type="cellIs" dxfId="16" priority="15" operator="greaterThan">
      <formula>0.18</formula>
    </cfRule>
    <cfRule type="cellIs" dxfId="15" priority="16" operator="greaterThan">
      <formula>0.18</formula>
    </cfRule>
  </conditionalFormatting>
  <conditionalFormatting sqref="Q13:R14">
    <cfRule type="cellIs" dxfId="14" priority="14" operator="greaterThan">
      <formula>0.18</formula>
    </cfRule>
  </conditionalFormatting>
  <conditionalFormatting sqref="Q13:R14">
    <cfRule type="cellIs" dxfId="13" priority="12" operator="greaterThan">
      <formula>0.18</formula>
    </cfRule>
    <cfRule type="cellIs" dxfId="12" priority="13" operator="greaterThan">
      <formula>0.18</formula>
    </cfRule>
  </conditionalFormatting>
  <conditionalFormatting sqref="Q15:R15">
    <cfRule type="cellIs" dxfId="11" priority="11" operator="greaterThan">
      <formula>0.18</formula>
    </cfRule>
  </conditionalFormatting>
  <conditionalFormatting sqref="B46">
    <cfRule type="cellIs" dxfId="10" priority="8" operator="equal">
      <formula>"S"</formula>
    </cfRule>
  </conditionalFormatting>
  <conditionalFormatting sqref="B115">
    <cfRule type="cellIs" dxfId="9" priority="7" operator="equal">
      <formula>"S"</formula>
    </cfRule>
  </conditionalFormatting>
  <conditionalFormatting sqref="B116:B117">
    <cfRule type="cellIs" dxfId="8" priority="6" operator="equal">
      <formula>"S"</formula>
    </cfRule>
  </conditionalFormatting>
  <conditionalFormatting sqref="B78:B84">
    <cfRule type="cellIs" dxfId="7" priority="5" operator="equal">
      <formula>"S"</formula>
    </cfRule>
  </conditionalFormatting>
  <conditionalFormatting sqref="B87:B93">
    <cfRule type="cellIs" dxfId="6" priority="4" operator="equal">
      <formula>"S"</formula>
    </cfRule>
  </conditionalFormatting>
  <conditionalFormatting sqref="B98:B104">
    <cfRule type="cellIs" dxfId="5" priority="3" operator="equal">
      <formula>"S"</formula>
    </cfRule>
  </conditionalFormatting>
  <conditionalFormatting sqref="B107:B112">
    <cfRule type="cellIs" dxfId="4" priority="2" operator="equal">
      <formula>"S"</formula>
    </cfRule>
  </conditionalFormatting>
  <conditionalFormatting sqref="B60:B74">
    <cfRule type="cellIs" dxfId="3" priority="1" operator="equal">
      <formula>"S"</formula>
    </cfRule>
  </conditionalFormatting>
  <dataValidations count="1">
    <dataValidation type="list" allowBlank="1" showInputMessage="1" showErrorMessage="1" sqref="B18:B37 B40:B57 B119:B124 B60:B74 B78:B84 B87:B93 B98:B104 B8:B15 B107:B117">
      <formula1>#REF!</formula1>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topLeftCell="E13" workbookViewId="0">
      <selection activeCell="B36" sqref="B36"/>
    </sheetView>
  </sheetViews>
  <sheetFormatPr defaultColWidth="9.109375" defaultRowHeight="13.2"/>
  <cols>
    <col min="1" max="1" width="9.109375" style="229"/>
    <col min="2" max="2" width="48.44140625" style="229" customWidth="1"/>
    <col min="3" max="3" width="14.88671875" style="229" bestFit="1" customWidth="1"/>
    <col min="4" max="4" width="17.5546875" style="229" bestFit="1" customWidth="1"/>
    <col min="5" max="11" width="21.44140625" style="229" customWidth="1"/>
    <col min="12" max="12" width="18.109375" style="229" customWidth="1"/>
    <col min="13" max="13" width="21.109375" style="229" customWidth="1"/>
    <col min="14" max="262" width="9.109375" style="229"/>
    <col min="263" max="263" width="32.109375" style="229" customWidth="1"/>
    <col min="264" max="264" width="14.88671875" style="229" bestFit="1" customWidth="1"/>
    <col min="265" max="265" width="17.5546875" style="229" bestFit="1" customWidth="1"/>
    <col min="266" max="267" width="21.44140625" style="229" customWidth="1"/>
    <col min="268" max="268" width="18.109375" style="229" customWidth="1"/>
    <col min="269" max="269" width="21.109375" style="229" customWidth="1"/>
    <col min="270" max="518" width="9.109375" style="229"/>
    <col min="519" max="519" width="32.109375" style="229" customWidth="1"/>
    <col min="520" max="520" width="14.88671875" style="229" bestFit="1" customWidth="1"/>
    <col min="521" max="521" width="17.5546875" style="229" bestFit="1" customWidth="1"/>
    <col min="522" max="523" width="21.44140625" style="229" customWidth="1"/>
    <col min="524" max="524" width="18.109375" style="229" customWidth="1"/>
    <col min="525" max="525" width="21.109375" style="229" customWidth="1"/>
    <col min="526" max="774" width="9.109375" style="229"/>
    <col min="775" max="775" width="32.109375" style="229" customWidth="1"/>
    <col min="776" max="776" width="14.88671875" style="229" bestFit="1" customWidth="1"/>
    <col min="777" max="777" width="17.5546875" style="229" bestFit="1" customWidth="1"/>
    <col min="778" max="779" width="21.44140625" style="229" customWidth="1"/>
    <col min="780" max="780" width="18.109375" style="229" customWidth="1"/>
    <col min="781" max="781" width="21.109375" style="229" customWidth="1"/>
    <col min="782" max="1030" width="9.109375" style="229"/>
    <col min="1031" max="1031" width="32.109375" style="229" customWidth="1"/>
    <col min="1032" max="1032" width="14.88671875" style="229" bestFit="1" customWidth="1"/>
    <col min="1033" max="1033" width="17.5546875" style="229" bestFit="1" customWidth="1"/>
    <col min="1034" max="1035" width="21.44140625" style="229" customWidth="1"/>
    <col min="1036" max="1036" width="18.109375" style="229" customWidth="1"/>
    <col min="1037" max="1037" width="21.109375" style="229" customWidth="1"/>
    <col min="1038" max="1286" width="9.109375" style="229"/>
    <col min="1287" max="1287" width="32.109375" style="229" customWidth="1"/>
    <col min="1288" max="1288" width="14.88671875" style="229" bestFit="1" customWidth="1"/>
    <col min="1289" max="1289" width="17.5546875" style="229" bestFit="1" customWidth="1"/>
    <col min="1290" max="1291" width="21.44140625" style="229" customWidth="1"/>
    <col min="1292" max="1292" width="18.109375" style="229" customWidth="1"/>
    <col min="1293" max="1293" width="21.109375" style="229" customWidth="1"/>
    <col min="1294" max="1542" width="9.109375" style="229"/>
    <col min="1543" max="1543" width="32.109375" style="229" customWidth="1"/>
    <col min="1544" max="1544" width="14.88671875" style="229" bestFit="1" customWidth="1"/>
    <col min="1545" max="1545" width="17.5546875" style="229" bestFit="1" customWidth="1"/>
    <col min="1546" max="1547" width="21.44140625" style="229" customWidth="1"/>
    <col min="1548" max="1548" width="18.109375" style="229" customWidth="1"/>
    <col min="1549" max="1549" width="21.109375" style="229" customWidth="1"/>
    <col min="1550" max="1798" width="9.109375" style="229"/>
    <col min="1799" max="1799" width="32.109375" style="229" customWidth="1"/>
    <col min="1800" max="1800" width="14.88671875" style="229" bestFit="1" customWidth="1"/>
    <col min="1801" max="1801" width="17.5546875" style="229" bestFit="1" customWidth="1"/>
    <col min="1802" max="1803" width="21.44140625" style="229" customWidth="1"/>
    <col min="1804" max="1804" width="18.109375" style="229" customWidth="1"/>
    <col min="1805" max="1805" width="21.109375" style="229" customWidth="1"/>
    <col min="1806" max="2054" width="9.109375" style="229"/>
    <col min="2055" max="2055" width="32.109375" style="229" customWidth="1"/>
    <col min="2056" max="2056" width="14.88671875" style="229" bestFit="1" customWidth="1"/>
    <col min="2057" max="2057" width="17.5546875" style="229" bestFit="1" customWidth="1"/>
    <col min="2058" max="2059" width="21.44140625" style="229" customWidth="1"/>
    <col min="2060" max="2060" width="18.109375" style="229" customWidth="1"/>
    <col min="2061" max="2061" width="21.109375" style="229" customWidth="1"/>
    <col min="2062" max="2310" width="9.109375" style="229"/>
    <col min="2311" max="2311" width="32.109375" style="229" customWidth="1"/>
    <col min="2312" max="2312" width="14.88671875" style="229" bestFit="1" customWidth="1"/>
    <col min="2313" max="2313" width="17.5546875" style="229" bestFit="1" customWidth="1"/>
    <col min="2314" max="2315" width="21.44140625" style="229" customWidth="1"/>
    <col min="2316" max="2316" width="18.109375" style="229" customWidth="1"/>
    <col min="2317" max="2317" width="21.109375" style="229" customWidth="1"/>
    <col min="2318" max="2566" width="9.109375" style="229"/>
    <col min="2567" max="2567" width="32.109375" style="229" customWidth="1"/>
    <col min="2568" max="2568" width="14.88671875" style="229" bestFit="1" customWidth="1"/>
    <col min="2569" max="2569" width="17.5546875" style="229" bestFit="1" customWidth="1"/>
    <col min="2570" max="2571" width="21.44140625" style="229" customWidth="1"/>
    <col min="2572" max="2572" width="18.109375" style="229" customWidth="1"/>
    <col min="2573" max="2573" width="21.109375" style="229" customWidth="1"/>
    <col min="2574" max="2822" width="9.109375" style="229"/>
    <col min="2823" max="2823" width="32.109375" style="229" customWidth="1"/>
    <col min="2824" max="2824" width="14.88671875" style="229" bestFit="1" customWidth="1"/>
    <col min="2825" max="2825" width="17.5546875" style="229" bestFit="1" customWidth="1"/>
    <col min="2826" max="2827" width="21.44140625" style="229" customWidth="1"/>
    <col min="2828" max="2828" width="18.109375" style="229" customWidth="1"/>
    <col min="2829" max="2829" width="21.109375" style="229" customWidth="1"/>
    <col min="2830" max="3078" width="9.109375" style="229"/>
    <col min="3079" max="3079" width="32.109375" style="229" customWidth="1"/>
    <col min="3080" max="3080" width="14.88671875" style="229" bestFit="1" customWidth="1"/>
    <col min="3081" max="3081" width="17.5546875" style="229" bestFit="1" customWidth="1"/>
    <col min="3082" max="3083" width="21.44140625" style="229" customWidth="1"/>
    <col min="3084" max="3084" width="18.109375" style="229" customWidth="1"/>
    <col min="3085" max="3085" width="21.109375" style="229" customWidth="1"/>
    <col min="3086" max="3334" width="9.109375" style="229"/>
    <col min="3335" max="3335" width="32.109375" style="229" customWidth="1"/>
    <col min="3336" max="3336" width="14.88671875" style="229" bestFit="1" customWidth="1"/>
    <col min="3337" max="3337" width="17.5546875" style="229" bestFit="1" customWidth="1"/>
    <col min="3338" max="3339" width="21.44140625" style="229" customWidth="1"/>
    <col min="3340" max="3340" width="18.109375" style="229" customWidth="1"/>
    <col min="3341" max="3341" width="21.109375" style="229" customWidth="1"/>
    <col min="3342" max="3590" width="9.109375" style="229"/>
    <col min="3591" max="3591" width="32.109375" style="229" customWidth="1"/>
    <col min="3592" max="3592" width="14.88671875" style="229" bestFit="1" customWidth="1"/>
    <col min="3593" max="3593" width="17.5546875" style="229" bestFit="1" customWidth="1"/>
    <col min="3594" max="3595" width="21.44140625" style="229" customWidth="1"/>
    <col min="3596" max="3596" width="18.109375" style="229" customWidth="1"/>
    <col min="3597" max="3597" width="21.109375" style="229" customWidth="1"/>
    <col min="3598" max="3846" width="9.109375" style="229"/>
    <col min="3847" max="3847" width="32.109375" style="229" customWidth="1"/>
    <col min="3848" max="3848" width="14.88671875" style="229" bestFit="1" customWidth="1"/>
    <col min="3849" max="3849" width="17.5546875" style="229" bestFit="1" customWidth="1"/>
    <col min="3850" max="3851" width="21.44140625" style="229" customWidth="1"/>
    <col min="3852" max="3852" width="18.109375" style="229" customWidth="1"/>
    <col min="3853" max="3853" width="21.109375" style="229" customWidth="1"/>
    <col min="3854" max="4102" width="9.109375" style="229"/>
    <col min="4103" max="4103" width="32.109375" style="229" customWidth="1"/>
    <col min="4104" max="4104" width="14.88671875" style="229" bestFit="1" customWidth="1"/>
    <col min="4105" max="4105" width="17.5546875" style="229" bestFit="1" customWidth="1"/>
    <col min="4106" max="4107" width="21.44140625" style="229" customWidth="1"/>
    <col min="4108" max="4108" width="18.109375" style="229" customWidth="1"/>
    <col min="4109" max="4109" width="21.109375" style="229" customWidth="1"/>
    <col min="4110" max="4358" width="9.109375" style="229"/>
    <col min="4359" max="4359" width="32.109375" style="229" customWidth="1"/>
    <col min="4360" max="4360" width="14.88671875" style="229" bestFit="1" customWidth="1"/>
    <col min="4361" max="4361" width="17.5546875" style="229" bestFit="1" customWidth="1"/>
    <col min="4362" max="4363" width="21.44140625" style="229" customWidth="1"/>
    <col min="4364" max="4364" width="18.109375" style="229" customWidth="1"/>
    <col min="4365" max="4365" width="21.109375" style="229" customWidth="1"/>
    <col min="4366" max="4614" width="9.109375" style="229"/>
    <col min="4615" max="4615" width="32.109375" style="229" customWidth="1"/>
    <col min="4616" max="4616" width="14.88671875" style="229" bestFit="1" customWidth="1"/>
    <col min="4617" max="4617" width="17.5546875" style="229" bestFit="1" customWidth="1"/>
    <col min="4618" max="4619" width="21.44140625" style="229" customWidth="1"/>
    <col min="4620" max="4620" width="18.109375" style="229" customWidth="1"/>
    <col min="4621" max="4621" width="21.109375" style="229" customWidth="1"/>
    <col min="4622" max="4870" width="9.109375" style="229"/>
    <col min="4871" max="4871" width="32.109375" style="229" customWidth="1"/>
    <col min="4872" max="4872" width="14.88671875" style="229" bestFit="1" customWidth="1"/>
    <col min="4873" max="4873" width="17.5546875" style="229" bestFit="1" customWidth="1"/>
    <col min="4874" max="4875" width="21.44140625" style="229" customWidth="1"/>
    <col min="4876" max="4876" width="18.109375" style="229" customWidth="1"/>
    <col min="4877" max="4877" width="21.109375" style="229" customWidth="1"/>
    <col min="4878" max="5126" width="9.109375" style="229"/>
    <col min="5127" max="5127" width="32.109375" style="229" customWidth="1"/>
    <col min="5128" max="5128" width="14.88671875" style="229" bestFit="1" customWidth="1"/>
    <col min="5129" max="5129" width="17.5546875" style="229" bestFit="1" customWidth="1"/>
    <col min="5130" max="5131" width="21.44140625" style="229" customWidth="1"/>
    <col min="5132" max="5132" width="18.109375" style="229" customWidth="1"/>
    <col min="5133" max="5133" width="21.109375" style="229" customWidth="1"/>
    <col min="5134" max="5382" width="9.109375" style="229"/>
    <col min="5383" max="5383" width="32.109375" style="229" customWidth="1"/>
    <col min="5384" max="5384" width="14.88671875" style="229" bestFit="1" customWidth="1"/>
    <col min="5385" max="5385" width="17.5546875" style="229" bestFit="1" customWidth="1"/>
    <col min="5386" max="5387" width="21.44140625" style="229" customWidth="1"/>
    <col min="5388" max="5388" width="18.109375" style="229" customWidth="1"/>
    <col min="5389" max="5389" width="21.109375" style="229" customWidth="1"/>
    <col min="5390" max="5638" width="9.109375" style="229"/>
    <col min="5639" max="5639" width="32.109375" style="229" customWidth="1"/>
    <col min="5640" max="5640" width="14.88671875" style="229" bestFit="1" customWidth="1"/>
    <col min="5641" max="5641" width="17.5546875" style="229" bestFit="1" customWidth="1"/>
    <col min="5642" max="5643" width="21.44140625" style="229" customWidth="1"/>
    <col min="5644" max="5644" width="18.109375" style="229" customWidth="1"/>
    <col min="5645" max="5645" width="21.109375" style="229" customWidth="1"/>
    <col min="5646" max="5894" width="9.109375" style="229"/>
    <col min="5895" max="5895" width="32.109375" style="229" customWidth="1"/>
    <col min="5896" max="5896" width="14.88671875" style="229" bestFit="1" customWidth="1"/>
    <col min="5897" max="5897" width="17.5546875" style="229" bestFit="1" customWidth="1"/>
    <col min="5898" max="5899" width="21.44140625" style="229" customWidth="1"/>
    <col min="5900" max="5900" width="18.109375" style="229" customWidth="1"/>
    <col min="5901" max="5901" width="21.109375" style="229" customWidth="1"/>
    <col min="5902" max="6150" width="9.109375" style="229"/>
    <col min="6151" max="6151" width="32.109375" style="229" customWidth="1"/>
    <col min="6152" max="6152" width="14.88671875" style="229" bestFit="1" customWidth="1"/>
    <col min="6153" max="6153" width="17.5546875" style="229" bestFit="1" customWidth="1"/>
    <col min="6154" max="6155" width="21.44140625" style="229" customWidth="1"/>
    <col min="6156" max="6156" width="18.109375" style="229" customWidth="1"/>
    <col min="6157" max="6157" width="21.109375" style="229" customWidth="1"/>
    <col min="6158" max="6406" width="9.109375" style="229"/>
    <col min="6407" max="6407" width="32.109375" style="229" customWidth="1"/>
    <col min="6408" max="6408" width="14.88671875" style="229" bestFit="1" customWidth="1"/>
    <col min="6409" max="6409" width="17.5546875" style="229" bestFit="1" customWidth="1"/>
    <col min="6410" max="6411" width="21.44140625" style="229" customWidth="1"/>
    <col min="6412" max="6412" width="18.109375" style="229" customWidth="1"/>
    <col min="6413" max="6413" width="21.109375" style="229" customWidth="1"/>
    <col min="6414" max="6662" width="9.109375" style="229"/>
    <col min="6663" max="6663" width="32.109375" style="229" customWidth="1"/>
    <col min="6664" max="6664" width="14.88671875" style="229" bestFit="1" customWidth="1"/>
    <col min="6665" max="6665" width="17.5546875" style="229" bestFit="1" customWidth="1"/>
    <col min="6666" max="6667" width="21.44140625" style="229" customWidth="1"/>
    <col min="6668" max="6668" width="18.109375" style="229" customWidth="1"/>
    <col min="6669" max="6669" width="21.109375" style="229" customWidth="1"/>
    <col min="6670" max="6918" width="9.109375" style="229"/>
    <col min="6919" max="6919" width="32.109375" style="229" customWidth="1"/>
    <col min="6920" max="6920" width="14.88671875" style="229" bestFit="1" customWidth="1"/>
    <col min="6921" max="6921" width="17.5546875" style="229" bestFit="1" customWidth="1"/>
    <col min="6922" max="6923" width="21.44140625" style="229" customWidth="1"/>
    <col min="6924" max="6924" width="18.109375" style="229" customWidth="1"/>
    <col min="6925" max="6925" width="21.109375" style="229" customWidth="1"/>
    <col min="6926" max="7174" width="9.109375" style="229"/>
    <col min="7175" max="7175" width="32.109375" style="229" customWidth="1"/>
    <col min="7176" max="7176" width="14.88671875" style="229" bestFit="1" customWidth="1"/>
    <col min="7177" max="7177" width="17.5546875" style="229" bestFit="1" customWidth="1"/>
    <col min="7178" max="7179" width="21.44140625" style="229" customWidth="1"/>
    <col min="7180" max="7180" width="18.109375" style="229" customWidth="1"/>
    <col min="7181" max="7181" width="21.109375" style="229" customWidth="1"/>
    <col min="7182" max="7430" width="9.109375" style="229"/>
    <col min="7431" max="7431" width="32.109375" style="229" customWidth="1"/>
    <col min="7432" max="7432" width="14.88671875" style="229" bestFit="1" customWidth="1"/>
    <col min="7433" max="7433" width="17.5546875" style="229" bestFit="1" customWidth="1"/>
    <col min="7434" max="7435" width="21.44140625" style="229" customWidth="1"/>
    <col min="7436" max="7436" width="18.109375" style="229" customWidth="1"/>
    <col min="7437" max="7437" width="21.109375" style="229" customWidth="1"/>
    <col min="7438" max="7686" width="9.109375" style="229"/>
    <col min="7687" max="7687" width="32.109375" style="229" customWidth="1"/>
    <col min="7688" max="7688" width="14.88671875" style="229" bestFit="1" customWidth="1"/>
    <col min="7689" max="7689" width="17.5546875" style="229" bestFit="1" customWidth="1"/>
    <col min="7690" max="7691" width="21.44140625" style="229" customWidth="1"/>
    <col min="7692" max="7692" width="18.109375" style="229" customWidth="1"/>
    <col min="7693" max="7693" width="21.109375" style="229" customWidth="1"/>
    <col min="7694" max="7942" width="9.109375" style="229"/>
    <col min="7943" max="7943" width="32.109375" style="229" customWidth="1"/>
    <col min="7944" max="7944" width="14.88671875" style="229" bestFit="1" customWidth="1"/>
    <col min="7945" max="7945" width="17.5546875" style="229" bestFit="1" customWidth="1"/>
    <col min="7946" max="7947" width="21.44140625" style="229" customWidth="1"/>
    <col min="7948" max="7948" width="18.109375" style="229" customWidth="1"/>
    <col min="7949" max="7949" width="21.109375" style="229" customWidth="1"/>
    <col min="7950" max="8198" width="9.109375" style="229"/>
    <col min="8199" max="8199" width="32.109375" style="229" customWidth="1"/>
    <col min="8200" max="8200" width="14.88671875" style="229" bestFit="1" customWidth="1"/>
    <col min="8201" max="8201" width="17.5546875" style="229" bestFit="1" customWidth="1"/>
    <col min="8202" max="8203" width="21.44140625" style="229" customWidth="1"/>
    <col min="8204" max="8204" width="18.109375" style="229" customWidth="1"/>
    <col min="8205" max="8205" width="21.109375" style="229" customWidth="1"/>
    <col min="8206" max="8454" width="9.109375" style="229"/>
    <col min="8455" max="8455" width="32.109375" style="229" customWidth="1"/>
    <col min="8456" max="8456" width="14.88671875" style="229" bestFit="1" customWidth="1"/>
    <col min="8457" max="8457" width="17.5546875" style="229" bestFit="1" customWidth="1"/>
    <col min="8458" max="8459" width="21.44140625" style="229" customWidth="1"/>
    <col min="8460" max="8460" width="18.109375" style="229" customWidth="1"/>
    <col min="8461" max="8461" width="21.109375" style="229" customWidth="1"/>
    <col min="8462" max="8710" width="9.109375" style="229"/>
    <col min="8711" max="8711" width="32.109375" style="229" customWidth="1"/>
    <col min="8712" max="8712" width="14.88671875" style="229" bestFit="1" customWidth="1"/>
    <col min="8713" max="8713" width="17.5546875" style="229" bestFit="1" customWidth="1"/>
    <col min="8714" max="8715" width="21.44140625" style="229" customWidth="1"/>
    <col min="8716" max="8716" width="18.109375" style="229" customWidth="1"/>
    <col min="8717" max="8717" width="21.109375" style="229" customWidth="1"/>
    <col min="8718" max="8966" width="9.109375" style="229"/>
    <col min="8967" max="8967" width="32.109375" style="229" customWidth="1"/>
    <col min="8968" max="8968" width="14.88671875" style="229" bestFit="1" customWidth="1"/>
    <col min="8969" max="8969" width="17.5546875" style="229" bestFit="1" customWidth="1"/>
    <col min="8970" max="8971" width="21.44140625" style="229" customWidth="1"/>
    <col min="8972" max="8972" width="18.109375" style="229" customWidth="1"/>
    <col min="8973" max="8973" width="21.109375" style="229" customWidth="1"/>
    <col min="8974" max="9222" width="9.109375" style="229"/>
    <col min="9223" max="9223" width="32.109375" style="229" customWidth="1"/>
    <col min="9224" max="9224" width="14.88671875" style="229" bestFit="1" customWidth="1"/>
    <col min="9225" max="9225" width="17.5546875" style="229" bestFit="1" customWidth="1"/>
    <col min="9226" max="9227" width="21.44140625" style="229" customWidth="1"/>
    <col min="9228" max="9228" width="18.109375" style="229" customWidth="1"/>
    <col min="9229" max="9229" width="21.109375" style="229" customWidth="1"/>
    <col min="9230" max="9478" width="9.109375" style="229"/>
    <col min="9479" max="9479" width="32.109375" style="229" customWidth="1"/>
    <col min="9480" max="9480" width="14.88671875" style="229" bestFit="1" customWidth="1"/>
    <col min="9481" max="9481" width="17.5546875" style="229" bestFit="1" customWidth="1"/>
    <col min="9482" max="9483" width="21.44140625" style="229" customWidth="1"/>
    <col min="9484" max="9484" width="18.109375" style="229" customWidth="1"/>
    <col min="9485" max="9485" width="21.109375" style="229" customWidth="1"/>
    <col min="9486" max="9734" width="9.109375" style="229"/>
    <col min="9735" max="9735" width="32.109375" style="229" customWidth="1"/>
    <col min="9736" max="9736" width="14.88671875" style="229" bestFit="1" customWidth="1"/>
    <col min="9737" max="9737" width="17.5546875" style="229" bestFit="1" customWidth="1"/>
    <col min="9738" max="9739" width="21.44140625" style="229" customWidth="1"/>
    <col min="9740" max="9740" width="18.109375" style="229" customWidth="1"/>
    <col min="9741" max="9741" width="21.109375" style="229" customWidth="1"/>
    <col min="9742" max="9990" width="9.109375" style="229"/>
    <col min="9991" max="9991" width="32.109375" style="229" customWidth="1"/>
    <col min="9992" max="9992" width="14.88671875" style="229" bestFit="1" customWidth="1"/>
    <col min="9993" max="9993" width="17.5546875" style="229" bestFit="1" customWidth="1"/>
    <col min="9994" max="9995" width="21.44140625" style="229" customWidth="1"/>
    <col min="9996" max="9996" width="18.109375" style="229" customWidth="1"/>
    <col min="9997" max="9997" width="21.109375" style="229" customWidth="1"/>
    <col min="9998" max="10246" width="9.109375" style="229"/>
    <col min="10247" max="10247" width="32.109375" style="229" customWidth="1"/>
    <col min="10248" max="10248" width="14.88671875" style="229" bestFit="1" customWidth="1"/>
    <col min="10249" max="10249" width="17.5546875" style="229" bestFit="1" customWidth="1"/>
    <col min="10250" max="10251" width="21.44140625" style="229" customWidth="1"/>
    <col min="10252" max="10252" width="18.109375" style="229" customWidth="1"/>
    <col min="10253" max="10253" width="21.109375" style="229" customWidth="1"/>
    <col min="10254" max="10502" width="9.109375" style="229"/>
    <col min="10503" max="10503" width="32.109375" style="229" customWidth="1"/>
    <col min="10504" max="10504" width="14.88671875" style="229" bestFit="1" customWidth="1"/>
    <col min="10505" max="10505" width="17.5546875" style="229" bestFit="1" customWidth="1"/>
    <col min="10506" max="10507" width="21.44140625" style="229" customWidth="1"/>
    <col min="10508" max="10508" width="18.109375" style="229" customWidth="1"/>
    <col min="10509" max="10509" width="21.109375" style="229" customWidth="1"/>
    <col min="10510" max="10758" width="9.109375" style="229"/>
    <col min="10759" max="10759" width="32.109375" style="229" customWidth="1"/>
    <col min="10760" max="10760" width="14.88671875" style="229" bestFit="1" customWidth="1"/>
    <col min="10761" max="10761" width="17.5546875" style="229" bestFit="1" customWidth="1"/>
    <col min="10762" max="10763" width="21.44140625" style="229" customWidth="1"/>
    <col min="10764" max="10764" width="18.109375" style="229" customWidth="1"/>
    <col min="10765" max="10765" width="21.109375" style="229" customWidth="1"/>
    <col min="10766" max="11014" width="9.109375" style="229"/>
    <col min="11015" max="11015" width="32.109375" style="229" customWidth="1"/>
    <col min="11016" max="11016" width="14.88671875" style="229" bestFit="1" customWidth="1"/>
    <col min="11017" max="11017" width="17.5546875" style="229" bestFit="1" customWidth="1"/>
    <col min="11018" max="11019" width="21.44140625" style="229" customWidth="1"/>
    <col min="11020" max="11020" width="18.109375" style="229" customWidth="1"/>
    <col min="11021" max="11021" width="21.109375" style="229" customWidth="1"/>
    <col min="11022" max="11270" width="9.109375" style="229"/>
    <col min="11271" max="11271" width="32.109375" style="229" customWidth="1"/>
    <col min="11272" max="11272" width="14.88671875" style="229" bestFit="1" customWidth="1"/>
    <col min="11273" max="11273" width="17.5546875" style="229" bestFit="1" customWidth="1"/>
    <col min="11274" max="11275" width="21.44140625" style="229" customWidth="1"/>
    <col min="11276" max="11276" width="18.109375" style="229" customWidth="1"/>
    <col min="11277" max="11277" width="21.109375" style="229" customWidth="1"/>
    <col min="11278" max="11526" width="9.109375" style="229"/>
    <col min="11527" max="11527" width="32.109375" style="229" customWidth="1"/>
    <col min="11528" max="11528" width="14.88671875" style="229" bestFit="1" customWidth="1"/>
    <col min="11529" max="11529" width="17.5546875" style="229" bestFit="1" customWidth="1"/>
    <col min="11530" max="11531" width="21.44140625" style="229" customWidth="1"/>
    <col min="11532" max="11532" width="18.109375" style="229" customWidth="1"/>
    <col min="11533" max="11533" width="21.109375" style="229" customWidth="1"/>
    <col min="11534" max="11782" width="9.109375" style="229"/>
    <col min="11783" max="11783" width="32.109375" style="229" customWidth="1"/>
    <col min="11784" max="11784" width="14.88671875" style="229" bestFit="1" customWidth="1"/>
    <col min="11785" max="11785" width="17.5546875" style="229" bestFit="1" customWidth="1"/>
    <col min="11786" max="11787" width="21.44140625" style="229" customWidth="1"/>
    <col min="11788" max="11788" width="18.109375" style="229" customWidth="1"/>
    <col min="11789" max="11789" width="21.109375" style="229" customWidth="1"/>
    <col min="11790" max="12038" width="9.109375" style="229"/>
    <col min="12039" max="12039" width="32.109375" style="229" customWidth="1"/>
    <col min="12040" max="12040" width="14.88671875" style="229" bestFit="1" customWidth="1"/>
    <col min="12041" max="12041" width="17.5546875" style="229" bestFit="1" customWidth="1"/>
    <col min="12042" max="12043" width="21.44140625" style="229" customWidth="1"/>
    <col min="12044" max="12044" width="18.109375" style="229" customWidth="1"/>
    <col min="12045" max="12045" width="21.109375" style="229" customWidth="1"/>
    <col min="12046" max="12294" width="9.109375" style="229"/>
    <col min="12295" max="12295" width="32.109375" style="229" customWidth="1"/>
    <col min="12296" max="12296" width="14.88671875" style="229" bestFit="1" customWidth="1"/>
    <col min="12297" max="12297" width="17.5546875" style="229" bestFit="1" customWidth="1"/>
    <col min="12298" max="12299" width="21.44140625" style="229" customWidth="1"/>
    <col min="12300" max="12300" width="18.109375" style="229" customWidth="1"/>
    <col min="12301" max="12301" width="21.109375" style="229" customWidth="1"/>
    <col min="12302" max="12550" width="9.109375" style="229"/>
    <col min="12551" max="12551" width="32.109375" style="229" customWidth="1"/>
    <col min="12552" max="12552" width="14.88671875" style="229" bestFit="1" customWidth="1"/>
    <col min="12553" max="12553" width="17.5546875" style="229" bestFit="1" customWidth="1"/>
    <col min="12554" max="12555" width="21.44140625" style="229" customWidth="1"/>
    <col min="12556" max="12556" width="18.109375" style="229" customWidth="1"/>
    <col min="12557" max="12557" width="21.109375" style="229" customWidth="1"/>
    <col min="12558" max="12806" width="9.109375" style="229"/>
    <col min="12807" max="12807" width="32.109375" style="229" customWidth="1"/>
    <col min="12808" max="12808" width="14.88671875" style="229" bestFit="1" customWidth="1"/>
    <col min="12809" max="12809" width="17.5546875" style="229" bestFit="1" customWidth="1"/>
    <col min="12810" max="12811" width="21.44140625" style="229" customWidth="1"/>
    <col min="12812" max="12812" width="18.109375" style="229" customWidth="1"/>
    <col min="12813" max="12813" width="21.109375" style="229" customWidth="1"/>
    <col min="12814" max="13062" width="9.109375" style="229"/>
    <col min="13063" max="13063" width="32.109375" style="229" customWidth="1"/>
    <col min="13064" max="13064" width="14.88671875" style="229" bestFit="1" customWidth="1"/>
    <col min="13065" max="13065" width="17.5546875" style="229" bestFit="1" customWidth="1"/>
    <col min="13066" max="13067" width="21.44140625" style="229" customWidth="1"/>
    <col min="13068" max="13068" width="18.109375" style="229" customWidth="1"/>
    <col min="13069" max="13069" width="21.109375" style="229" customWidth="1"/>
    <col min="13070" max="13318" width="9.109375" style="229"/>
    <col min="13319" max="13319" width="32.109375" style="229" customWidth="1"/>
    <col min="13320" max="13320" width="14.88671875" style="229" bestFit="1" customWidth="1"/>
    <col min="13321" max="13321" width="17.5546875" style="229" bestFit="1" customWidth="1"/>
    <col min="13322" max="13323" width="21.44140625" style="229" customWidth="1"/>
    <col min="13324" max="13324" width="18.109375" style="229" customWidth="1"/>
    <col min="13325" max="13325" width="21.109375" style="229" customWidth="1"/>
    <col min="13326" max="13574" width="9.109375" style="229"/>
    <col min="13575" max="13575" width="32.109375" style="229" customWidth="1"/>
    <col min="13576" max="13576" width="14.88671875" style="229" bestFit="1" customWidth="1"/>
    <col min="13577" max="13577" width="17.5546875" style="229" bestFit="1" customWidth="1"/>
    <col min="13578" max="13579" width="21.44140625" style="229" customWidth="1"/>
    <col min="13580" max="13580" width="18.109375" style="229" customWidth="1"/>
    <col min="13581" max="13581" width="21.109375" style="229" customWidth="1"/>
    <col min="13582" max="13830" width="9.109375" style="229"/>
    <col min="13831" max="13831" width="32.109375" style="229" customWidth="1"/>
    <col min="13832" max="13832" width="14.88671875" style="229" bestFit="1" customWidth="1"/>
    <col min="13833" max="13833" width="17.5546875" style="229" bestFit="1" customWidth="1"/>
    <col min="13834" max="13835" width="21.44140625" style="229" customWidth="1"/>
    <col min="13836" max="13836" width="18.109375" style="229" customWidth="1"/>
    <col min="13837" max="13837" width="21.109375" style="229" customWidth="1"/>
    <col min="13838" max="14086" width="9.109375" style="229"/>
    <col min="14087" max="14087" width="32.109375" style="229" customWidth="1"/>
    <col min="14088" max="14088" width="14.88671875" style="229" bestFit="1" customWidth="1"/>
    <col min="14089" max="14089" width="17.5546875" style="229" bestFit="1" customWidth="1"/>
    <col min="14090" max="14091" width="21.44140625" style="229" customWidth="1"/>
    <col min="14092" max="14092" width="18.109375" style="229" customWidth="1"/>
    <col min="14093" max="14093" width="21.109375" style="229" customWidth="1"/>
    <col min="14094" max="14342" width="9.109375" style="229"/>
    <col min="14343" max="14343" width="32.109375" style="229" customWidth="1"/>
    <col min="14344" max="14344" width="14.88671875" style="229" bestFit="1" customWidth="1"/>
    <col min="14345" max="14345" width="17.5546875" style="229" bestFit="1" customWidth="1"/>
    <col min="14346" max="14347" width="21.44140625" style="229" customWidth="1"/>
    <col min="14348" max="14348" width="18.109375" style="229" customWidth="1"/>
    <col min="14349" max="14349" width="21.109375" style="229" customWidth="1"/>
    <col min="14350" max="14598" width="9.109375" style="229"/>
    <col min="14599" max="14599" width="32.109375" style="229" customWidth="1"/>
    <col min="14600" max="14600" width="14.88671875" style="229" bestFit="1" customWidth="1"/>
    <col min="14601" max="14601" width="17.5546875" style="229" bestFit="1" customWidth="1"/>
    <col min="14602" max="14603" width="21.44140625" style="229" customWidth="1"/>
    <col min="14604" max="14604" width="18.109375" style="229" customWidth="1"/>
    <col min="14605" max="14605" width="21.109375" style="229" customWidth="1"/>
    <col min="14606" max="14854" width="9.109375" style="229"/>
    <col min="14855" max="14855" width="32.109375" style="229" customWidth="1"/>
    <col min="14856" max="14856" width="14.88671875" style="229" bestFit="1" customWidth="1"/>
    <col min="14857" max="14857" width="17.5546875" style="229" bestFit="1" customWidth="1"/>
    <col min="14858" max="14859" width="21.44140625" style="229" customWidth="1"/>
    <col min="14860" max="14860" width="18.109375" style="229" customWidth="1"/>
    <col min="14861" max="14861" width="21.109375" style="229" customWidth="1"/>
    <col min="14862" max="15110" width="9.109375" style="229"/>
    <col min="15111" max="15111" width="32.109375" style="229" customWidth="1"/>
    <col min="15112" max="15112" width="14.88671875" style="229" bestFit="1" customWidth="1"/>
    <col min="15113" max="15113" width="17.5546875" style="229" bestFit="1" customWidth="1"/>
    <col min="15114" max="15115" width="21.44140625" style="229" customWidth="1"/>
    <col min="15116" max="15116" width="18.109375" style="229" customWidth="1"/>
    <col min="15117" max="15117" width="21.109375" style="229" customWidth="1"/>
    <col min="15118" max="15366" width="9.109375" style="229"/>
    <col min="15367" max="15367" width="32.109375" style="229" customWidth="1"/>
    <col min="15368" max="15368" width="14.88671875" style="229" bestFit="1" customWidth="1"/>
    <col min="15369" max="15369" width="17.5546875" style="229" bestFit="1" customWidth="1"/>
    <col min="15370" max="15371" width="21.44140625" style="229" customWidth="1"/>
    <col min="15372" max="15372" width="18.109375" style="229" customWidth="1"/>
    <col min="15373" max="15373" width="21.109375" style="229" customWidth="1"/>
    <col min="15374" max="15622" width="9.109375" style="229"/>
    <col min="15623" max="15623" width="32.109375" style="229" customWidth="1"/>
    <col min="15624" max="15624" width="14.88671875" style="229" bestFit="1" customWidth="1"/>
    <col min="15625" max="15625" width="17.5546875" style="229" bestFit="1" customWidth="1"/>
    <col min="15626" max="15627" width="21.44140625" style="229" customWidth="1"/>
    <col min="15628" max="15628" width="18.109375" style="229" customWidth="1"/>
    <col min="15629" max="15629" width="21.109375" style="229" customWidth="1"/>
    <col min="15630" max="15878" width="9.109375" style="229"/>
    <col min="15879" max="15879" width="32.109375" style="229" customWidth="1"/>
    <col min="15880" max="15880" width="14.88671875" style="229" bestFit="1" customWidth="1"/>
    <col min="15881" max="15881" width="17.5546875" style="229" bestFit="1" customWidth="1"/>
    <col min="15882" max="15883" width="21.44140625" style="229" customWidth="1"/>
    <col min="15884" max="15884" width="18.109375" style="229" customWidth="1"/>
    <col min="15885" max="15885" width="21.109375" style="229" customWidth="1"/>
    <col min="15886" max="16134" width="9.109375" style="229"/>
    <col min="16135" max="16135" width="32.109375" style="229" customWidth="1"/>
    <col min="16136" max="16136" width="14.88671875" style="229" bestFit="1" customWidth="1"/>
    <col min="16137" max="16137" width="17.5546875" style="229" bestFit="1" customWidth="1"/>
    <col min="16138" max="16139" width="21.44140625" style="229" customWidth="1"/>
    <col min="16140" max="16140" width="18.109375" style="229" customWidth="1"/>
    <col min="16141" max="16141" width="21.109375" style="229" customWidth="1"/>
    <col min="16142" max="16384" width="9.109375" style="229"/>
  </cols>
  <sheetData>
    <row r="1" spans="1:14" ht="13.8">
      <c r="A1" s="230" t="s">
        <v>380</v>
      </c>
      <c r="B1" s="230"/>
      <c r="C1" s="230"/>
      <c r="D1" s="230"/>
      <c r="E1" s="230"/>
      <c r="F1" s="230"/>
      <c r="G1" s="230"/>
      <c r="H1" s="230"/>
      <c r="I1" s="230"/>
      <c r="J1" s="230"/>
      <c r="K1" s="230"/>
      <c r="L1" s="230"/>
      <c r="M1" s="230"/>
      <c r="N1" s="228"/>
    </row>
    <row r="2" spans="1:14" ht="13.8">
      <c r="A2" s="230" t="s">
        <v>381</v>
      </c>
      <c r="B2" s="230"/>
      <c r="C2" s="230"/>
      <c r="D2" s="230"/>
      <c r="E2" s="230"/>
      <c r="F2" s="230"/>
      <c r="G2" s="230"/>
      <c r="H2" s="230"/>
      <c r="I2" s="230"/>
      <c r="J2" s="230"/>
      <c r="K2" s="230"/>
      <c r="L2" s="230"/>
      <c r="M2" s="230"/>
      <c r="N2" s="228"/>
    </row>
    <row r="3" spans="1:14" ht="13.8">
      <c r="A3" s="230" t="s">
        <v>382</v>
      </c>
      <c r="B3" s="230"/>
      <c r="C3" s="230"/>
      <c r="D3" s="230"/>
      <c r="E3" s="230"/>
      <c r="F3" s="230"/>
      <c r="G3" s="230"/>
      <c r="H3" s="230"/>
      <c r="I3" s="230"/>
      <c r="J3" s="230"/>
      <c r="K3" s="230"/>
      <c r="L3" s="230"/>
      <c r="M3" s="230"/>
      <c r="N3" s="228"/>
    </row>
    <row r="4" spans="1:14" ht="13.8">
      <c r="A4" s="231" t="s">
        <v>383</v>
      </c>
      <c r="B4" s="230"/>
      <c r="C4" s="230"/>
      <c r="D4" s="230"/>
      <c r="E4" s="230"/>
      <c r="F4" s="230"/>
      <c r="G4" s="230"/>
      <c r="H4" s="230"/>
      <c r="I4" s="230"/>
      <c r="J4" s="230"/>
      <c r="K4" s="230"/>
      <c r="L4" s="230"/>
      <c r="M4" s="230"/>
      <c r="N4" s="228"/>
    </row>
    <row r="5" spans="1:14" ht="13.8">
      <c r="A5" s="230" t="s">
        <v>384</v>
      </c>
      <c r="B5" s="230"/>
      <c r="C5" s="230"/>
      <c r="D5" s="230"/>
      <c r="E5" s="230"/>
      <c r="F5" s="230"/>
      <c r="G5" s="230"/>
      <c r="H5" s="230"/>
      <c r="I5" s="230"/>
      <c r="J5" s="230"/>
      <c r="K5" s="230"/>
      <c r="L5" s="230"/>
      <c r="M5" s="230"/>
      <c r="N5" s="232"/>
    </row>
    <row r="6" spans="1:14" ht="13.8">
      <c r="A6" s="642"/>
      <c r="B6" s="642"/>
      <c r="C6" s="233"/>
      <c r="D6" s="233"/>
      <c r="E6" s="233"/>
      <c r="F6" s="233"/>
      <c r="G6" s="233"/>
      <c r="H6" s="233"/>
      <c r="I6" s="233"/>
      <c r="J6" s="233"/>
      <c r="K6" s="233"/>
      <c r="L6" s="233"/>
      <c r="M6" s="233"/>
    </row>
    <row r="7" spans="1:14" ht="18" thickBot="1">
      <c r="A7" s="643" t="s">
        <v>385</v>
      </c>
      <c r="B7" s="643"/>
      <c r="C7" s="643"/>
      <c r="D7" s="643"/>
      <c r="E7" s="643"/>
      <c r="F7" s="643"/>
      <c r="G7" s="643"/>
      <c r="H7" s="643"/>
      <c r="I7" s="643"/>
      <c r="J7" s="643"/>
      <c r="K7" s="643"/>
      <c r="L7" s="643"/>
      <c r="M7" s="643"/>
    </row>
    <row r="8" spans="1:14" ht="13.8">
      <c r="A8" s="644" t="s">
        <v>386</v>
      </c>
      <c r="B8" s="644" t="s">
        <v>387</v>
      </c>
      <c r="C8" s="234" t="s">
        <v>388</v>
      </c>
      <c r="D8" s="646" t="s">
        <v>389</v>
      </c>
      <c r="E8" s="648" t="s">
        <v>390</v>
      </c>
      <c r="F8" s="649"/>
      <c r="G8" s="649"/>
      <c r="H8" s="649"/>
      <c r="I8" s="649"/>
      <c r="J8" s="649"/>
      <c r="K8" s="649"/>
      <c r="L8" s="650"/>
      <c r="M8" s="651" t="s">
        <v>221</v>
      </c>
    </row>
    <row r="9" spans="1:14" ht="14.4" thickBot="1">
      <c r="A9" s="645"/>
      <c r="B9" s="645"/>
      <c r="C9" s="235" t="s">
        <v>391</v>
      </c>
      <c r="D9" s="647"/>
      <c r="E9" s="235" t="s">
        <v>392</v>
      </c>
      <c r="F9" s="235" t="s">
        <v>393</v>
      </c>
      <c r="G9" s="235" t="s">
        <v>394</v>
      </c>
      <c r="H9" s="235" t="s">
        <v>395</v>
      </c>
      <c r="I9" s="235" t="s">
        <v>396</v>
      </c>
      <c r="J9" s="235" t="s">
        <v>397</v>
      </c>
      <c r="K9" s="235" t="s">
        <v>398</v>
      </c>
      <c r="L9" s="235" t="s">
        <v>399</v>
      </c>
      <c r="M9" s="652"/>
    </row>
    <row r="10" spans="1:14" ht="13.8" thickBot="1">
      <c r="A10" s="628" t="s">
        <v>400</v>
      </c>
      <c r="B10" s="640" t="s">
        <v>21</v>
      </c>
      <c r="C10" s="621">
        <v>70250.510000000009</v>
      </c>
      <c r="D10" s="631">
        <v>4.839234595290242E-2</v>
      </c>
      <c r="E10" s="236">
        <v>1</v>
      </c>
      <c r="F10" s="236"/>
      <c r="G10" s="236"/>
      <c r="H10" s="236"/>
      <c r="I10" s="236"/>
      <c r="J10" s="236"/>
      <c r="K10" s="236"/>
      <c r="L10" s="236"/>
      <c r="M10" s="237">
        <v>1</v>
      </c>
    </row>
    <row r="11" spans="1:14" ht="13.8" thickBot="1">
      <c r="A11" s="628"/>
      <c r="B11" s="640"/>
      <c r="C11" s="621"/>
      <c r="D11" s="631"/>
      <c r="E11" s="238">
        <v>70250.510000000009</v>
      </c>
      <c r="F11" s="238"/>
      <c r="G11" s="238"/>
      <c r="H11" s="238"/>
      <c r="I11" s="238"/>
      <c r="J11" s="238"/>
      <c r="K11" s="239">
        <v>0</v>
      </c>
      <c r="L11" s="239">
        <v>0</v>
      </c>
      <c r="M11" s="239">
        <v>70250.510000000009</v>
      </c>
    </row>
    <row r="12" spans="1:14" ht="13.8" thickBot="1">
      <c r="A12" s="617" t="s">
        <v>401</v>
      </c>
      <c r="B12" s="619" t="s">
        <v>45</v>
      </c>
      <c r="C12" s="621">
        <v>315764.63999999996</v>
      </c>
      <c r="D12" s="636">
        <v>0.21751574043481942</v>
      </c>
      <c r="E12" s="236">
        <v>0.5</v>
      </c>
      <c r="F12" s="236">
        <v>0.5</v>
      </c>
      <c r="G12" s="236"/>
      <c r="H12" s="236"/>
      <c r="I12" s="236"/>
      <c r="J12" s="236"/>
      <c r="K12" s="236"/>
      <c r="L12" s="236"/>
      <c r="M12" s="240">
        <v>1</v>
      </c>
    </row>
    <row r="13" spans="1:14" ht="13.8" thickBot="1">
      <c r="A13" s="618"/>
      <c r="B13" s="620"/>
      <c r="C13" s="621"/>
      <c r="D13" s="641"/>
      <c r="E13" s="238">
        <v>157882.31999999998</v>
      </c>
      <c r="F13" s="238">
        <v>157882.31999999998</v>
      </c>
      <c r="G13" s="238">
        <v>0</v>
      </c>
      <c r="H13" s="238">
        <v>0</v>
      </c>
      <c r="I13" s="238">
        <v>0</v>
      </c>
      <c r="J13" s="238">
        <v>0</v>
      </c>
      <c r="K13" s="238">
        <v>0</v>
      </c>
      <c r="L13" s="238">
        <v>0</v>
      </c>
      <c r="M13" s="239">
        <v>315764.63999999996</v>
      </c>
    </row>
    <row r="14" spans="1:14" ht="13.8" thickBot="1">
      <c r="A14" s="617" t="s">
        <v>402</v>
      </c>
      <c r="B14" s="633" t="s">
        <v>87</v>
      </c>
      <c r="C14" s="621">
        <v>688187.31</v>
      </c>
      <c r="D14" s="636">
        <v>0.47406059238455783</v>
      </c>
      <c r="E14" s="236">
        <v>0</v>
      </c>
      <c r="F14" s="236">
        <v>0.15</v>
      </c>
      <c r="G14" s="236">
        <v>0.25</v>
      </c>
      <c r="H14" s="236">
        <v>0.25</v>
      </c>
      <c r="I14" s="236">
        <v>0.2</v>
      </c>
      <c r="J14" s="236">
        <v>0.15</v>
      </c>
      <c r="K14" s="236">
        <v>0</v>
      </c>
      <c r="L14" s="236"/>
      <c r="M14" s="240">
        <v>1</v>
      </c>
    </row>
    <row r="15" spans="1:14" ht="13.8" thickBot="1">
      <c r="A15" s="632"/>
      <c r="B15" s="634"/>
      <c r="C15" s="635"/>
      <c r="D15" s="637"/>
      <c r="E15" s="238">
        <v>0</v>
      </c>
      <c r="F15" s="238">
        <v>103228.0965</v>
      </c>
      <c r="G15" s="238">
        <v>172046.82750000001</v>
      </c>
      <c r="H15" s="238">
        <v>172046.82750000001</v>
      </c>
      <c r="I15" s="238">
        <v>137637.46200000003</v>
      </c>
      <c r="J15" s="238">
        <v>103228.0965</v>
      </c>
      <c r="K15" s="238">
        <v>0</v>
      </c>
      <c r="L15" s="238">
        <v>0</v>
      </c>
      <c r="M15" s="239">
        <v>688187.31</v>
      </c>
    </row>
    <row r="16" spans="1:14" ht="13.8" thickBot="1">
      <c r="A16" s="638" t="s">
        <v>403</v>
      </c>
      <c r="B16" s="629" t="s">
        <v>121</v>
      </c>
      <c r="C16" s="630">
        <v>135395.94000000003</v>
      </c>
      <c r="D16" s="631">
        <v>9.3268037044833121E-2</v>
      </c>
      <c r="E16" s="241">
        <v>0</v>
      </c>
      <c r="F16" s="236">
        <v>0.15</v>
      </c>
      <c r="G16" s="236">
        <v>0.6</v>
      </c>
      <c r="H16" s="236">
        <v>0.25</v>
      </c>
      <c r="I16" s="236"/>
      <c r="J16" s="236"/>
      <c r="K16" s="236"/>
      <c r="L16" s="236"/>
      <c r="M16" s="240">
        <v>1</v>
      </c>
    </row>
    <row r="17" spans="1:13" ht="15" customHeight="1" thickBot="1">
      <c r="A17" s="639"/>
      <c r="B17" s="629"/>
      <c r="C17" s="630"/>
      <c r="D17" s="631"/>
      <c r="E17" s="242">
        <v>0</v>
      </c>
      <c r="F17" s="238">
        <v>20309.391000000003</v>
      </c>
      <c r="G17" s="238">
        <v>81237.564000000013</v>
      </c>
      <c r="H17" s="238">
        <v>33848.985000000008</v>
      </c>
      <c r="I17" s="238">
        <v>0</v>
      </c>
      <c r="J17" s="238">
        <v>0</v>
      </c>
      <c r="K17" s="238">
        <v>0</v>
      </c>
      <c r="L17" s="238">
        <v>0</v>
      </c>
      <c r="M17" s="239">
        <v>135395.94000000003</v>
      </c>
    </row>
    <row r="18" spans="1:13" ht="13.8" thickBot="1">
      <c r="A18" s="628" t="s">
        <v>404</v>
      </c>
      <c r="B18" s="629" t="s">
        <v>142</v>
      </c>
      <c r="C18" s="630">
        <v>134213.21</v>
      </c>
      <c r="D18" s="631">
        <v>9.2453308734264578E-2</v>
      </c>
      <c r="E18" s="241">
        <v>0.3</v>
      </c>
      <c r="F18" s="236">
        <v>0.3</v>
      </c>
      <c r="G18" s="236">
        <v>0.2</v>
      </c>
      <c r="H18" s="236">
        <v>0.2</v>
      </c>
      <c r="I18" s="236"/>
      <c r="J18" s="236"/>
      <c r="K18" s="236">
        <v>0</v>
      </c>
      <c r="L18" s="236"/>
      <c r="M18" s="240">
        <v>1</v>
      </c>
    </row>
    <row r="19" spans="1:13" ht="15" customHeight="1" thickBot="1">
      <c r="A19" s="628"/>
      <c r="B19" s="629"/>
      <c r="C19" s="630"/>
      <c r="D19" s="631"/>
      <c r="E19" s="242">
        <v>40263.962999999996</v>
      </c>
      <c r="F19" s="242">
        <v>40263.962999999996</v>
      </c>
      <c r="G19" s="242">
        <v>26842.642</v>
      </c>
      <c r="H19" s="242">
        <v>26842.642</v>
      </c>
      <c r="I19" s="238">
        <v>0</v>
      </c>
      <c r="J19" s="238">
        <v>0</v>
      </c>
      <c r="K19" s="238">
        <v>0</v>
      </c>
      <c r="L19" s="238">
        <v>0</v>
      </c>
      <c r="M19" s="239">
        <v>134213.21</v>
      </c>
    </row>
    <row r="20" spans="1:13" ht="13.8" thickBot="1">
      <c r="A20" s="628" t="s">
        <v>405</v>
      </c>
      <c r="B20" s="629" t="s">
        <v>170</v>
      </c>
      <c r="C20" s="630">
        <v>9847.11</v>
      </c>
      <c r="D20" s="631">
        <v>6.7832212713656442E-3</v>
      </c>
      <c r="E20" s="241">
        <v>0</v>
      </c>
      <c r="F20" s="236">
        <v>0</v>
      </c>
      <c r="G20" s="236">
        <v>0</v>
      </c>
      <c r="H20" s="236">
        <v>0.3</v>
      </c>
      <c r="I20" s="236">
        <v>0.4</v>
      </c>
      <c r="J20" s="236">
        <v>0.2</v>
      </c>
      <c r="K20" s="236">
        <v>0.1</v>
      </c>
      <c r="L20" s="236"/>
      <c r="M20" s="240">
        <v>0.99999999999999989</v>
      </c>
    </row>
    <row r="21" spans="1:13" ht="15" customHeight="1" thickBot="1">
      <c r="A21" s="628"/>
      <c r="B21" s="629"/>
      <c r="C21" s="630"/>
      <c r="D21" s="631"/>
      <c r="E21" s="242">
        <v>0</v>
      </c>
      <c r="F21" s="238">
        <v>0</v>
      </c>
      <c r="G21" s="238">
        <v>0</v>
      </c>
      <c r="H21" s="238">
        <v>2954.1330000000003</v>
      </c>
      <c r="I21" s="238">
        <v>3938.8440000000005</v>
      </c>
      <c r="J21" s="238">
        <v>1969.4220000000003</v>
      </c>
      <c r="K21" s="238">
        <v>984.71100000000013</v>
      </c>
      <c r="L21" s="238">
        <v>0</v>
      </c>
      <c r="M21" s="239">
        <v>9847.11</v>
      </c>
    </row>
    <row r="22" spans="1:13" ht="13.8" thickBot="1">
      <c r="A22" s="617" t="s">
        <v>406</v>
      </c>
      <c r="B22" s="619" t="s">
        <v>185</v>
      </c>
      <c r="C22" s="621">
        <v>1867.8900000000003</v>
      </c>
      <c r="D22" s="622">
        <v>1.2867035283013163E-3</v>
      </c>
      <c r="E22" s="241">
        <v>0</v>
      </c>
      <c r="F22" s="236"/>
      <c r="G22" s="236"/>
      <c r="H22" s="236"/>
      <c r="I22" s="236"/>
      <c r="J22" s="236"/>
      <c r="K22" s="236">
        <v>1</v>
      </c>
      <c r="L22" s="236"/>
      <c r="M22" s="240">
        <v>1</v>
      </c>
    </row>
    <row r="23" spans="1:13" ht="13.8" thickBot="1">
      <c r="A23" s="618"/>
      <c r="B23" s="620"/>
      <c r="C23" s="621"/>
      <c r="D23" s="623"/>
      <c r="E23" s="242">
        <v>0</v>
      </c>
      <c r="F23" s="238">
        <v>0</v>
      </c>
      <c r="G23" s="238">
        <v>0</v>
      </c>
      <c r="H23" s="238">
        <v>0</v>
      </c>
      <c r="I23" s="238">
        <v>0</v>
      </c>
      <c r="J23" s="238">
        <v>0</v>
      </c>
      <c r="K23" s="238">
        <v>1867.8900000000003</v>
      </c>
      <c r="L23" s="238">
        <v>0</v>
      </c>
      <c r="M23" s="239">
        <v>1867.8900000000003</v>
      </c>
    </row>
    <row r="24" spans="1:13">
      <c r="A24" s="617" t="s">
        <v>407</v>
      </c>
      <c r="B24" s="619" t="s">
        <v>199</v>
      </c>
      <c r="C24" s="626">
        <v>50060.88</v>
      </c>
      <c r="D24" s="622">
        <v>3.4484638242010389E-2</v>
      </c>
      <c r="E24" s="241">
        <v>0</v>
      </c>
      <c r="F24" s="236">
        <v>0.15</v>
      </c>
      <c r="G24" s="236">
        <v>0.15</v>
      </c>
      <c r="H24" s="236">
        <v>0.2</v>
      </c>
      <c r="I24" s="236">
        <v>0.2</v>
      </c>
      <c r="J24" s="236">
        <v>0.2</v>
      </c>
      <c r="K24" s="236">
        <v>0.1</v>
      </c>
      <c r="L24" s="236"/>
      <c r="M24" s="240">
        <v>0.99999999999999989</v>
      </c>
    </row>
    <row r="25" spans="1:13" ht="15" customHeight="1" thickBot="1">
      <c r="A25" s="618"/>
      <c r="B25" s="620"/>
      <c r="C25" s="627"/>
      <c r="D25" s="623"/>
      <c r="E25" s="242">
        <v>0</v>
      </c>
      <c r="F25" s="238">
        <v>7509.1319999999996</v>
      </c>
      <c r="G25" s="238">
        <v>7509.1319999999996</v>
      </c>
      <c r="H25" s="238">
        <v>10012.175999999999</v>
      </c>
      <c r="I25" s="238">
        <v>10012.175999999999</v>
      </c>
      <c r="J25" s="238">
        <v>10012.175999999999</v>
      </c>
      <c r="K25" s="238">
        <v>5006.0879999999997</v>
      </c>
      <c r="L25" s="238">
        <v>0</v>
      </c>
      <c r="M25" s="239">
        <v>50060.87999999999</v>
      </c>
    </row>
    <row r="26" spans="1:13" ht="13.8" thickBot="1">
      <c r="A26" s="617" t="s">
        <v>408</v>
      </c>
      <c r="B26" s="619" t="s">
        <v>207</v>
      </c>
      <c r="C26" s="621">
        <v>46098.9</v>
      </c>
      <c r="D26" s="622">
        <v>3.1755412406945564E-2</v>
      </c>
      <c r="E26" s="236">
        <v>0.1429</v>
      </c>
      <c r="F26" s="236">
        <v>0.1429</v>
      </c>
      <c r="G26" s="236">
        <v>0.1429</v>
      </c>
      <c r="H26" s="236">
        <v>0.1429</v>
      </c>
      <c r="I26" s="236">
        <v>0.14280000000000001</v>
      </c>
      <c r="J26" s="236">
        <v>0.14280000000000001</v>
      </c>
      <c r="K26" s="236">
        <v>0.14280000000000001</v>
      </c>
      <c r="L26" s="243">
        <v>0</v>
      </c>
      <c r="M26" s="240">
        <v>1</v>
      </c>
    </row>
    <row r="27" spans="1:13" ht="13.8" thickBot="1">
      <c r="A27" s="618"/>
      <c r="B27" s="620"/>
      <c r="C27" s="621"/>
      <c r="D27" s="623"/>
      <c r="E27" s="238">
        <v>6587.5328100000006</v>
      </c>
      <c r="F27" s="238">
        <v>6587.5328100000006</v>
      </c>
      <c r="G27" s="238">
        <v>6587.5328100000006</v>
      </c>
      <c r="H27" s="238">
        <v>6587.5328100000006</v>
      </c>
      <c r="I27" s="238">
        <v>6582.9229200000009</v>
      </c>
      <c r="J27" s="238">
        <v>6582.9229200000009</v>
      </c>
      <c r="K27" s="238">
        <v>6582.9229200000009</v>
      </c>
      <c r="L27" s="238">
        <v>0</v>
      </c>
      <c r="M27" s="239">
        <v>46098.899999999994</v>
      </c>
    </row>
    <row r="28" spans="1:13" ht="14.4" thickBot="1">
      <c r="A28" s="624" t="s">
        <v>409</v>
      </c>
      <c r="B28" s="624"/>
      <c r="C28" s="244">
        <v>1451686.3899999997</v>
      </c>
      <c r="D28" s="245">
        <v>1.0000000000000002</v>
      </c>
      <c r="E28" s="246">
        <v>274984.32580999995</v>
      </c>
      <c r="F28" s="246">
        <v>335780.43530999997</v>
      </c>
      <c r="G28" s="246">
        <v>294223.69831000001</v>
      </c>
      <c r="H28" s="246">
        <v>252292.29631000003</v>
      </c>
      <c r="I28" s="246">
        <v>158171.40492000003</v>
      </c>
      <c r="J28" s="246">
        <v>121792.61742</v>
      </c>
      <c r="K28" s="246">
        <v>14441.611919999999</v>
      </c>
      <c r="L28" s="246">
        <v>0</v>
      </c>
      <c r="M28" s="247">
        <v>1451686.3899999997</v>
      </c>
    </row>
    <row r="29" spans="1:13" ht="14.4" thickBot="1">
      <c r="A29" s="625" t="s">
        <v>410</v>
      </c>
      <c r="B29" s="625"/>
      <c r="C29" s="248"/>
      <c r="D29" s="249">
        <v>1</v>
      </c>
      <c r="E29" s="250">
        <v>274984.32580999995</v>
      </c>
      <c r="F29" s="250">
        <v>610764.76111999992</v>
      </c>
      <c r="G29" s="250">
        <v>904988.45942999993</v>
      </c>
      <c r="H29" s="250">
        <v>1157280.7557399999</v>
      </c>
      <c r="I29" s="250">
        <v>1315452.1606600001</v>
      </c>
      <c r="J29" s="250">
        <v>1437244.7780800001</v>
      </c>
      <c r="K29" s="250">
        <v>1451686.3900000001</v>
      </c>
      <c r="L29" s="250">
        <v>1451686.3900000001</v>
      </c>
      <c r="M29" s="250"/>
    </row>
    <row r="30" spans="1:13" ht="13.8" thickTop="1"/>
    <row r="32" spans="1:13" ht="14.4" thickBot="1">
      <c r="C32" s="244"/>
      <c r="D32" s="251"/>
    </row>
    <row r="33" spans="3:12">
      <c r="C33" s="252"/>
      <c r="E33" s="253"/>
      <c r="F33" s="253"/>
      <c r="G33" s="253"/>
      <c r="H33" s="253"/>
      <c r="I33" s="253"/>
      <c r="J33" s="253"/>
      <c r="K33" s="253"/>
      <c r="L33" s="253"/>
    </row>
    <row r="34" spans="3:12">
      <c r="K34" s="253"/>
    </row>
    <row r="36" spans="3:12">
      <c r="C36" s="253"/>
    </row>
    <row r="37" spans="3:12">
      <c r="C37" s="253"/>
    </row>
  </sheetData>
  <mergeCells count="45">
    <mergeCell ref="A6:B6"/>
    <mergeCell ref="A7:M7"/>
    <mergeCell ref="A8:A9"/>
    <mergeCell ref="B8:B9"/>
    <mergeCell ref="D8:D9"/>
    <mergeCell ref="E8:L8"/>
    <mergeCell ref="M8:M9"/>
    <mergeCell ref="A10:A11"/>
    <mergeCell ref="B10:B11"/>
    <mergeCell ref="C10:C11"/>
    <mergeCell ref="D10:D11"/>
    <mergeCell ref="A12:A13"/>
    <mergeCell ref="B12:B13"/>
    <mergeCell ref="C12:C13"/>
    <mergeCell ref="D12:D13"/>
    <mergeCell ref="A14:A15"/>
    <mergeCell ref="B14:B15"/>
    <mergeCell ref="C14:C15"/>
    <mergeCell ref="D14:D15"/>
    <mergeCell ref="A16:A17"/>
    <mergeCell ref="B16:B17"/>
    <mergeCell ref="C16:C17"/>
    <mergeCell ref="D16:D17"/>
    <mergeCell ref="A18:A19"/>
    <mergeCell ref="B18:B19"/>
    <mergeCell ref="C18:C19"/>
    <mergeCell ref="D18:D19"/>
    <mergeCell ref="A20:A21"/>
    <mergeCell ref="B20:B21"/>
    <mergeCell ref="C20:C21"/>
    <mergeCell ref="D20:D21"/>
    <mergeCell ref="A29:B29"/>
    <mergeCell ref="A22:A23"/>
    <mergeCell ref="B22:B23"/>
    <mergeCell ref="C22:C23"/>
    <mergeCell ref="D22:D23"/>
    <mergeCell ref="A24:A25"/>
    <mergeCell ref="B24:B25"/>
    <mergeCell ref="C24:C25"/>
    <mergeCell ref="D24:D25"/>
    <mergeCell ref="A26:A27"/>
    <mergeCell ref="B26:B27"/>
    <mergeCell ref="C26:C27"/>
    <mergeCell ref="D26:D27"/>
    <mergeCell ref="A28:B28"/>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1"/>
  <sheetViews>
    <sheetView workbookViewId="0">
      <selection activeCell="D20" sqref="D20"/>
    </sheetView>
  </sheetViews>
  <sheetFormatPr defaultColWidth="9" defaultRowHeight="13.2"/>
  <cols>
    <col min="1" max="1" width="9.33203125" style="254" customWidth="1"/>
    <col min="2" max="2" width="15.6640625" style="255" customWidth="1"/>
    <col min="3" max="3" width="29.109375" style="255" customWidth="1"/>
    <col min="4" max="7" width="17.6640625" style="254" customWidth="1"/>
    <col min="8" max="8" width="17.5546875" style="254" customWidth="1"/>
    <col min="9" max="9" width="14.6640625" style="256" customWidth="1"/>
    <col min="10" max="10" width="11" style="254" hidden="1" customWidth="1"/>
    <col min="11" max="11" width="14.33203125" style="254" hidden="1" customWidth="1"/>
    <col min="12" max="12" width="11.5546875" style="254" hidden="1" customWidth="1"/>
    <col min="13" max="13" width="7.33203125" style="254" hidden="1" customWidth="1"/>
    <col min="14" max="14" width="11.5546875" style="254" bestFit="1" customWidth="1"/>
    <col min="15" max="15" width="9.5546875" style="254" bestFit="1" customWidth="1"/>
    <col min="16" max="253" width="9" style="254"/>
    <col min="254" max="254" width="9.33203125" style="254" customWidth="1"/>
    <col min="255" max="255" width="15.6640625" style="254" customWidth="1"/>
    <col min="256" max="256" width="29.33203125" style="254" customWidth="1"/>
    <col min="257" max="263" width="15.109375" style="254" customWidth="1"/>
    <col min="264" max="264" width="18.44140625" style="254" bestFit="1" customWidth="1"/>
    <col min="265" max="265" width="14.6640625" style="254" customWidth="1"/>
    <col min="266" max="266" width="11" style="254" customWidth="1"/>
    <col min="267" max="267" width="14.33203125" style="254" bestFit="1" customWidth="1"/>
    <col min="268" max="268" width="10.44140625" style="254" bestFit="1" customWidth="1"/>
    <col min="269" max="509" width="9" style="254"/>
    <col min="510" max="510" width="9.33203125" style="254" customWidth="1"/>
    <col min="511" max="511" width="15.6640625" style="254" customWidth="1"/>
    <col min="512" max="512" width="29.33203125" style="254" customWidth="1"/>
    <col min="513" max="519" width="15.109375" style="254" customWidth="1"/>
    <col min="520" max="520" width="18.44140625" style="254" bestFit="1" customWidth="1"/>
    <col min="521" max="521" width="14.6640625" style="254" customWidth="1"/>
    <col min="522" max="522" width="11" style="254" customWidth="1"/>
    <col min="523" max="523" width="14.33203125" style="254" bestFit="1" customWidth="1"/>
    <col min="524" max="524" width="10.44140625" style="254" bestFit="1" customWidth="1"/>
    <col min="525" max="765" width="9" style="254"/>
    <col min="766" max="766" width="9.33203125" style="254" customWidth="1"/>
    <col min="767" max="767" width="15.6640625" style="254" customWidth="1"/>
    <col min="768" max="768" width="29.33203125" style="254" customWidth="1"/>
    <col min="769" max="775" width="15.109375" style="254" customWidth="1"/>
    <col min="776" max="776" width="18.44140625" style="254" bestFit="1" customWidth="1"/>
    <col min="777" max="777" width="14.6640625" style="254" customWidth="1"/>
    <col min="778" max="778" width="11" style="254" customWidth="1"/>
    <col min="779" max="779" width="14.33203125" style="254" bestFit="1" customWidth="1"/>
    <col min="780" max="780" width="10.44140625" style="254" bestFit="1" customWidth="1"/>
    <col min="781" max="1021" width="9" style="254"/>
    <col min="1022" max="1022" width="9.33203125" style="254" customWidth="1"/>
    <col min="1023" max="1023" width="15.6640625" style="254" customWidth="1"/>
    <col min="1024" max="1024" width="29.33203125" style="254" customWidth="1"/>
    <col min="1025" max="1031" width="15.109375" style="254" customWidth="1"/>
    <col min="1032" max="1032" width="18.44140625" style="254" bestFit="1" customWidth="1"/>
    <col min="1033" max="1033" width="14.6640625" style="254" customWidth="1"/>
    <col min="1034" max="1034" width="11" style="254" customWidth="1"/>
    <col min="1035" max="1035" width="14.33203125" style="254" bestFit="1" customWidth="1"/>
    <col min="1036" max="1036" width="10.44140625" style="254" bestFit="1" customWidth="1"/>
    <col min="1037" max="1277" width="9" style="254"/>
    <col min="1278" max="1278" width="9.33203125" style="254" customWidth="1"/>
    <col min="1279" max="1279" width="15.6640625" style="254" customWidth="1"/>
    <col min="1280" max="1280" width="29.33203125" style="254" customWidth="1"/>
    <col min="1281" max="1287" width="15.109375" style="254" customWidth="1"/>
    <col min="1288" max="1288" width="18.44140625" style="254" bestFit="1" customWidth="1"/>
    <col min="1289" max="1289" width="14.6640625" style="254" customWidth="1"/>
    <col min="1290" max="1290" width="11" style="254" customWidth="1"/>
    <col min="1291" max="1291" width="14.33203125" style="254" bestFit="1" customWidth="1"/>
    <col min="1292" max="1292" width="10.44140625" style="254" bestFit="1" customWidth="1"/>
    <col min="1293" max="1533" width="9" style="254"/>
    <col min="1534" max="1534" width="9.33203125" style="254" customWidth="1"/>
    <col min="1535" max="1535" width="15.6640625" style="254" customWidth="1"/>
    <col min="1536" max="1536" width="29.33203125" style="254" customWidth="1"/>
    <col min="1537" max="1543" width="15.109375" style="254" customWidth="1"/>
    <col min="1544" max="1544" width="18.44140625" style="254" bestFit="1" customWidth="1"/>
    <col min="1545" max="1545" width="14.6640625" style="254" customWidth="1"/>
    <col min="1546" max="1546" width="11" style="254" customWidth="1"/>
    <col min="1547" max="1547" width="14.33203125" style="254" bestFit="1" customWidth="1"/>
    <col min="1548" max="1548" width="10.44140625" style="254" bestFit="1" customWidth="1"/>
    <col min="1549" max="1789" width="9" style="254"/>
    <col min="1790" max="1790" width="9.33203125" style="254" customWidth="1"/>
    <col min="1791" max="1791" width="15.6640625" style="254" customWidth="1"/>
    <col min="1792" max="1792" width="29.33203125" style="254" customWidth="1"/>
    <col min="1793" max="1799" width="15.109375" style="254" customWidth="1"/>
    <col min="1800" max="1800" width="18.44140625" style="254" bestFit="1" customWidth="1"/>
    <col min="1801" max="1801" width="14.6640625" style="254" customWidth="1"/>
    <col min="1802" max="1802" width="11" style="254" customWidth="1"/>
    <col min="1803" max="1803" width="14.33203125" style="254" bestFit="1" customWidth="1"/>
    <col min="1804" max="1804" width="10.44140625" style="254" bestFit="1" customWidth="1"/>
    <col min="1805" max="2045" width="9" style="254"/>
    <col min="2046" max="2046" width="9.33203125" style="254" customWidth="1"/>
    <col min="2047" max="2047" width="15.6640625" style="254" customWidth="1"/>
    <col min="2048" max="2048" width="29.33203125" style="254" customWidth="1"/>
    <col min="2049" max="2055" width="15.109375" style="254" customWidth="1"/>
    <col min="2056" max="2056" width="18.44140625" style="254" bestFit="1" customWidth="1"/>
    <col min="2057" max="2057" width="14.6640625" style="254" customWidth="1"/>
    <col min="2058" max="2058" width="11" style="254" customWidth="1"/>
    <col min="2059" max="2059" width="14.33203125" style="254" bestFit="1" customWidth="1"/>
    <col min="2060" max="2060" width="10.44140625" style="254" bestFit="1" customWidth="1"/>
    <col min="2061" max="2301" width="9" style="254"/>
    <col min="2302" max="2302" width="9.33203125" style="254" customWidth="1"/>
    <col min="2303" max="2303" width="15.6640625" style="254" customWidth="1"/>
    <col min="2304" max="2304" width="29.33203125" style="254" customWidth="1"/>
    <col min="2305" max="2311" width="15.109375" style="254" customWidth="1"/>
    <col min="2312" max="2312" width="18.44140625" style="254" bestFit="1" customWidth="1"/>
    <col min="2313" max="2313" width="14.6640625" style="254" customWidth="1"/>
    <col min="2314" max="2314" width="11" style="254" customWidth="1"/>
    <col min="2315" max="2315" width="14.33203125" style="254" bestFit="1" customWidth="1"/>
    <col min="2316" max="2316" width="10.44140625" style="254" bestFit="1" customWidth="1"/>
    <col min="2317" max="2557" width="9" style="254"/>
    <col min="2558" max="2558" width="9.33203125" style="254" customWidth="1"/>
    <col min="2559" max="2559" width="15.6640625" style="254" customWidth="1"/>
    <col min="2560" max="2560" width="29.33203125" style="254" customWidth="1"/>
    <col min="2561" max="2567" width="15.109375" style="254" customWidth="1"/>
    <col min="2568" max="2568" width="18.44140625" style="254" bestFit="1" customWidth="1"/>
    <col min="2569" max="2569" width="14.6640625" style="254" customWidth="1"/>
    <col min="2570" max="2570" width="11" style="254" customWidth="1"/>
    <col min="2571" max="2571" width="14.33203125" style="254" bestFit="1" customWidth="1"/>
    <col min="2572" max="2572" width="10.44140625" style="254" bestFit="1" customWidth="1"/>
    <col min="2573" max="2813" width="9" style="254"/>
    <col min="2814" max="2814" width="9.33203125" style="254" customWidth="1"/>
    <col min="2815" max="2815" width="15.6640625" style="254" customWidth="1"/>
    <col min="2816" max="2816" width="29.33203125" style="254" customWidth="1"/>
    <col min="2817" max="2823" width="15.109375" style="254" customWidth="1"/>
    <col min="2824" max="2824" width="18.44140625" style="254" bestFit="1" customWidth="1"/>
    <col min="2825" max="2825" width="14.6640625" style="254" customWidth="1"/>
    <col min="2826" max="2826" width="11" style="254" customWidth="1"/>
    <col min="2827" max="2827" width="14.33203125" style="254" bestFit="1" customWidth="1"/>
    <col min="2828" max="2828" width="10.44140625" style="254" bestFit="1" customWidth="1"/>
    <col min="2829" max="3069" width="9" style="254"/>
    <col min="3070" max="3070" width="9.33203125" style="254" customWidth="1"/>
    <col min="3071" max="3071" width="15.6640625" style="254" customWidth="1"/>
    <col min="3072" max="3072" width="29.33203125" style="254" customWidth="1"/>
    <col min="3073" max="3079" width="15.109375" style="254" customWidth="1"/>
    <col min="3080" max="3080" width="18.44140625" style="254" bestFit="1" customWidth="1"/>
    <col min="3081" max="3081" width="14.6640625" style="254" customWidth="1"/>
    <col min="3082" max="3082" width="11" style="254" customWidth="1"/>
    <col min="3083" max="3083" width="14.33203125" style="254" bestFit="1" customWidth="1"/>
    <col min="3084" max="3084" width="10.44140625" style="254" bestFit="1" customWidth="1"/>
    <col min="3085" max="3325" width="9" style="254"/>
    <col min="3326" max="3326" width="9.33203125" style="254" customWidth="1"/>
    <col min="3327" max="3327" width="15.6640625" style="254" customWidth="1"/>
    <col min="3328" max="3328" width="29.33203125" style="254" customWidth="1"/>
    <col min="3329" max="3335" width="15.109375" style="254" customWidth="1"/>
    <col min="3336" max="3336" width="18.44140625" style="254" bestFit="1" customWidth="1"/>
    <col min="3337" max="3337" width="14.6640625" style="254" customWidth="1"/>
    <col min="3338" max="3338" width="11" style="254" customWidth="1"/>
    <col min="3339" max="3339" width="14.33203125" style="254" bestFit="1" customWidth="1"/>
    <col min="3340" max="3340" width="10.44140625" style="254" bestFit="1" customWidth="1"/>
    <col min="3341" max="3581" width="9" style="254"/>
    <col min="3582" max="3582" width="9.33203125" style="254" customWidth="1"/>
    <col min="3583" max="3583" width="15.6640625" style="254" customWidth="1"/>
    <col min="3584" max="3584" width="29.33203125" style="254" customWidth="1"/>
    <col min="3585" max="3591" width="15.109375" style="254" customWidth="1"/>
    <col min="3592" max="3592" width="18.44140625" style="254" bestFit="1" customWidth="1"/>
    <col min="3593" max="3593" width="14.6640625" style="254" customWidth="1"/>
    <col min="3594" max="3594" width="11" style="254" customWidth="1"/>
    <col min="3595" max="3595" width="14.33203125" style="254" bestFit="1" customWidth="1"/>
    <col min="3596" max="3596" width="10.44140625" style="254" bestFit="1" customWidth="1"/>
    <col min="3597" max="3837" width="9" style="254"/>
    <col min="3838" max="3838" width="9.33203125" style="254" customWidth="1"/>
    <col min="3839" max="3839" width="15.6640625" style="254" customWidth="1"/>
    <col min="3840" max="3840" width="29.33203125" style="254" customWidth="1"/>
    <col min="3841" max="3847" width="15.109375" style="254" customWidth="1"/>
    <col min="3848" max="3848" width="18.44140625" style="254" bestFit="1" customWidth="1"/>
    <col min="3849" max="3849" width="14.6640625" style="254" customWidth="1"/>
    <col min="3850" max="3850" width="11" style="254" customWidth="1"/>
    <col min="3851" max="3851" width="14.33203125" style="254" bestFit="1" customWidth="1"/>
    <col min="3852" max="3852" width="10.44140625" style="254" bestFit="1" customWidth="1"/>
    <col min="3853" max="4093" width="9" style="254"/>
    <col min="4094" max="4094" width="9.33203125" style="254" customWidth="1"/>
    <col min="4095" max="4095" width="15.6640625" style="254" customWidth="1"/>
    <col min="4096" max="4096" width="29.33203125" style="254" customWidth="1"/>
    <col min="4097" max="4103" width="15.109375" style="254" customWidth="1"/>
    <col min="4104" max="4104" width="18.44140625" style="254" bestFit="1" customWidth="1"/>
    <col min="4105" max="4105" width="14.6640625" style="254" customWidth="1"/>
    <col min="4106" max="4106" width="11" style="254" customWidth="1"/>
    <col min="4107" max="4107" width="14.33203125" style="254" bestFit="1" customWidth="1"/>
    <col min="4108" max="4108" width="10.44140625" style="254" bestFit="1" customWidth="1"/>
    <col min="4109" max="4349" width="9" style="254"/>
    <col min="4350" max="4350" width="9.33203125" style="254" customWidth="1"/>
    <col min="4351" max="4351" width="15.6640625" style="254" customWidth="1"/>
    <col min="4352" max="4352" width="29.33203125" style="254" customWidth="1"/>
    <col min="4353" max="4359" width="15.109375" style="254" customWidth="1"/>
    <col min="4360" max="4360" width="18.44140625" style="254" bestFit="1" customWidth="1"/>
    <col min="4361" max="4361" width="14.6640625" style="254" customWidth="1"/>
    <col min="4362" max="4362" width="11" style="254" customWidth="1"/>
    <col min="4363" max="4363" width="14.33203125" style="254" bestFit="1" customWidth="1"/>
    <col min="4364" max="4364" width="10.44140625" style="254" bestFit="1" customWidth="1"/>
    <col min="4365" max="4605" width="9" style="254"/>
    <col min="4606" max="4606" width="9.33203125" style="254" customWidth="1"/>
    <col min="4607" max="4607" width="15.6640625" style="254" customWidth="1"/>
    <col min="4608" max="4608" width="29.33203125" style="254" customWidth="1"/>
    <col min="4609" max="4615" width="15.109375" style="254" customWidth="1"/>
    <col min="4616" max="4616" width="18.44140625" style="254" bestFit="1" customWidth="1"/>
    <col min="4617" max="4617" width="14.6640625" style="254" customWidth="1"/>
    <col min="4618" max="4618" width="11" style="254" customWidth="1"/>
    <col min="4619" max="4619" width="14.33203125" style="254" bestFit="1" customWidth="1"/>
    <col min="4620" max="4620" width="10.44140625" style="254" bestFit="1" customWidth="1"/>
    <col min="4621" max="4861" width="9" style="254"/>
    <col min="4862" max="4862" width="9.33203125" style="254" customWidth="1"/>
    <col min="4863" max="4863" width="15.6640625" style="254" customWidth="1"/>
    <col min="4864" max="4864" width="29.33203125" style="254" customWidth="1"/>
    <col min="4865" max="4871" width="15.109375" style="254" customWidth="1"/>
    <col min="4872" max="4872" width="18.44140625" style="254" bestFit="1" customWidth="1"/>
    <col min="4873" max="4873" width="14.6640625" style="254" customWidth="1"/>
    <col min="4874" max="4874" width="11" style="254" customWidth="1"/>
    <col min="4875" max="4875" width="14.33203125" style="254" bestFit="1" customWidth="1"/>
    <col min="4876" max="4876" width="10.44140625" style="254" bestFit="1" customWidth="1"/>
    <col min="4877" max="5117" width="9" style="254"/>
    <col min="5118" max="5118" width="9.33203125" style="254" customWidth="1"/>
    <col min="5119" max="5119" width="15.6640625" style="254" customWidth="1"/>
    <col min="5120" max="5120" width="29.33203125" style="254" customWidth="1"/>
    <col min="5121" max="5127" width="15.109375" style="254" customWidth="1"/>
    <col min="5128" max="5128" width="18.44140625" style="254" bestFit="1" customWidth="1"/>
    <col min="5129" max="5129" width="14.6640625" style="254" customWidth="1"/>
    <col min="5130" max="5130" width="11" style="254" customWidth="1"/>
    <col min="5131" max="5131" width="14.33203125" style="254" bestFit="1" customWidth="1"/>
    <col min="5132" max="5132" width="10.44140625" style="254" bestFit="1" customWidth="1"/>
    <col min="5133" max="5373" width="9" style="254"/>
    <col min="5374" max="5374" width="9.33203125" style="254" customWidth="1"/>
    <col min="5375" max="5375" width="15.6640625" style="254" customWidth="1"/>
    <col min="5376" max="5376" width="29.33203125" style="254" customWidth="1"/>
    <col min="5377" max="5383" width="15.109375" style="254" customWidth="1"/>
    <col min="5384" max="5384" width="18.44140625" style="254" bestFit="1" customWidth="1"/>
    <col min="5385" max="5385" width="14.6640625" style="254" customWidth="1"/>
    <col min="5386" max="5386" width="11" style="254" customWidth="1"/>
    <col min="5387" max="5387" width="14.33203125" style="254" bestFit="1" customWidth="1"/>
    <col min="5388" max="5388" width="10.44140625" style="254" bestFit="1" customWidth="1"/>
    <col min="5389" max="5629" width="9" style="254"/>
    <col min="5630" max="5630" width="9.33203125" style="254" customWidth="1"/>
    <col min="5631" max="5631" width="15.6640625" style="254" customWidth="1"/>
    <col min="5632" max="5632" width="29.33203125" style="254" customWidth="1"/>
    <col min="5633" max="5639" width="15.109375" style="254" customWidth="1"/>
    <col min="5640" max="5640" width="18.44140625" style="254" bestFit="1" customWidth="1"/>
    <col min="5641" max="5641" width="14.6640625" style="254" customWidth="1"/>
    <col min="5642" max="5642" width="11" style="254" customWidth="1"/>
    <col min="5643" max="5643" width="14.33203125" style="254" bestFit="1" customWidth="1"/>
    <col min="5644" max="5644" width="10.44140625" style="254" bestFit="1" customWidth="1"/>
    <col min="5645" max="5885" width="9" style="254"/>
    <col min="5886" max="5886" width="9.33203125" style="254" customWidth="1"/>
    <col min="5887" max="5887" width="15.6640625" style="254" customWidth="1"/>
    <col min="5888" max="5888" width="29.33203125" style="254" customWidth="1"/>
    <col min="5889" max="5895" width="15.109375" style="254" customWidth="1"/>
    <col min="5896" max="5896" width="18.44140625" style="254" bestFit="1" customWidth="1"/>
    <col min="5897" max="5897" width="14.6640625" style="254" customWidth="1"/>
    <col min="5898" max="5898" width="11" style="254" customWidth="1"/>
    <col min="5899" max="5899" width="14.33203125" style="254" bestFit="1" customWidth="1"/>
    <col min="5900" max="5900" width="10.44140625" style="254" bestFit="1" customWidth="1"/>
    <col min="5901" max="6141" width="9" style="254"/>
    <col min="6142" max="6142" width="9.33203125" style="254" customWidth="1"/>
    <col min="6143" max="6143" width="15.6640625" style="254" customWidth="1"/>
    <col min="6144" max="6144" width="29.33203125" style="254" customWidth="1"/>
    <col min="6145" max="6151" width="15.109375" style="254" customWidth="1"/>
    <col min="6152" max="6152" width="18.44140625" style="254" bestFit="1" customWidth="1"/>
    <col min="6153" max="6153" width="14.6640625" style="254" customWidth="1"/>
    <col min="6154" max="6154" width="11" style="254" customWidth="1"/>
    <col min="6155" max="6155" width="14.33203125" style="254" bestFit="1" customWidth="1"/>
    <col min="6156" max="6156" width="10.44140625" style="254" bestFit="1" customWidth="1"/>
    <col min="6157" max="6397" width="9" style="254"/>
    <col min="6398" max="6398" width="9.33203125" style="254" customWidth="1"/>
    <col min="6399" max="6399" width="15.6640625" style="254" customWidth="1"/>
    <col min="6400" max="6400" width="29.33203125" style="254" customWidth="1"/>
    <col min="6401" max="6407" width="15.109375" style="254" customWidth="1"/>
    <col min="6408" max="6408" width="18.44140625" style="254" bestFit="1" customWidth="1"/>
    <col min="6409" max="6409" width="14.6640625" style="254" customWidth="1"/>
    <col min="6410" max="6410" width="11" style="254" customWidth="1"/>
    <col min="6411" max="6411" width="14.33203125" style="254" bestFit="1" customWidth="1"/>
    <col min="6412" max="6412" width="10.44140625" style="254" bestFit="1" customWidth="1"/>
    <col min="6413" max="6653" width="9" style="254"/>
    <col min="6654" max="6654" width="9.33203125" style="254" customWidth="1"/>
    <col min="6655" max="6655" width="15.6640625" style="254" customWidth="1"/>
    <col min="6656" max="6656" width="29.33203125" style="254" customWidth="1"/>
    <col min="6657" max="6663" width="15.109375" style="254" customWidth="1"/>
    <col min="6664" max="6664" width="18.44140625" style="254" bestFit="1" customWidth="1"/>
    <col min="6665" max="6665" width="14.6640625" style="254" customWidth="1"/>
    <col min="6666" max="6666" width="11" style="254" customWidth="1"/>
    <col min="6667" max="6667" width="14.33203125" style="254" bestFit="1" customWidth="1"/>
    <col min="6668" max="6668" width="10.44140625" style="254" bestFit="1" customWidth="1"/>
    <col min="6669" max="6909" width="9" style="254"/>
    <col min="6910" max="6910" width="9.33203125" style="254" customWidth="1"/>
    <col min="6911" max="6911" width="15.6640625" style="254" customWidth="1"/>
    <col min="6912" max="6912" width="29.33203125" style="254" customWidth="1"/>
    <col min="6913" max="6919" width="15.109375" style="254" customWidth="1"/>
    <col min="6920" max="6920" width="18.44140625" style="254" bestFit="1" customWidth="1"/>
    <col min="6921" max="6921" width="14.6640625" style="254" customWidth="1"/>
    <col min="6922" max="6922" width="11" style="254" customWidth="1"/>
    <col min="6923" max="6923" width="14.33203125" style="254" bestFit="1" customWidth="1"/>
    <col min="6924" max="6924" width="10.44140625" style="254" bestFit="1" customWidth="1"/>
    <col min="6925" max="7165" width="9" style="254"/>
    <col min="7166" max="7166" width="9.33203125" style="254" customWidth="1"/>
    <col min="7167" max="7167" width="15.6640625" style="254" customWidth="1"/>
    <col min="7168" max="7168" width="29.33203125" style="254" customWidth="1"/>
    <col min="7169" max="7175" width="15.109375" style="254" customWidth="1"/>
    <col min="7176" max="7176" width="18.44140625" style="254" bestFit="1" customWidth="1"/>
    <col min="7177" max="7177" width="14.6640625" style="254" customWidth="1"/>
    <col min="7178" max="7178" width="11" style="254" customWidth="1"/>
    <col min="7179" max="7179" width="14.33203125" style="254" bestFit="1" customWidth="1"/>
    <col min="7180" max="7180" width="10.44140625" style="254" bestFit="1" customWidth="1"/>
    <col min="7181" max="7421" width="9" style="254"/>
    <col min="7422" max="7422" width="9.33203125" style="254" customWidth="1"/>
    <col min="7423" max="7423" width="15.6640625" style="254" customWidth="1"/>
    <col min="7424" max="7424" width="29.33203125" style="254" customWidth="1"/>
    <col min="7425" max="7431" width="15.109375" style="254" customWidth="1"/>
    <col min="7432" max="7432" width="18.44140625" style="254" bestFit="1" customWidth="1"/>
    <col min="7433" max="7433" width="14.6640625" style="254" customWidth="1"/>
    <col min="7434" max="7434" width="11" style="254" customWidth="1"/>
    <col min="7435" max="7435" width="14.33203125" style="254" bestFit="1" customWidth="1"/>
    <col min="7436" max="7436" width="10.44140625" style="254" bestFit="1" customWidth="1"/>
    <col min="7437" max="7677" width="9" style="254"/>
    <col min="7678" max="7678" width="9.33203125" style="254" customWidth="1"/>
    <col min="7679" max="7679" width="15.6640625" style="254" customWidth="1"/>
    <col min="7680" max="7680" width="29.33203125" style="254" customWidth="1"/>
    <col min="7681" max="7687" width="15.109375" style="254" customWidth="1"/>
    <col min="7688" max="7688" width="18.44140625" style="254" bestFit="1" customWidth="1"/>
    <col min="7689" max="7689" width="14.6640625" style="254" customWidth="1"/>
    <col min="7690" max="7690" width="11" style="254" customWidth="1"/>
    <col min="7691" max="7691" width="14.33203125" style="254" bestFit="1" customWidth="1"/>
    <col min="7692" max="7692" width="10.44140625" style="254" bestFit="1" customWidth="1"/>
    <col min="7693" max="7933" width="9" style="254"/>
    <col min="7934" max="7934" width="9.33203125" style="254" customWidth="1"/>
    <col min="7935" max="7935" width="15.6640625" style="254" customWidth="1"/>
    <col min="7936" max="7936" width="29.33203125" style="254" customWidth="1"/>
    <col min="7937" max="7943" width="15.109375" style="254" customWidth="1"/>
    <col min="7944" max="7944" width="18.44140625" style="254" bestFit="1" customWidth="1"/>
    <col min="7945" max="7945" width="14.6640625" style="254" customWidth="1"/>
    <col min="7946" max="7946" width="11" style="254" customWidth="1"/>
    <col min="7947" max="7947" width="14.33203125" style="254" bestFit="1" customWidth="1"/>
    <col min="7948" max="7948" width="10.44140625" style="254" bestFit="1" customWidth="1"/>
    <col min="7949" max="8189" width="9" style="254"/>
    <col min="8190" max="8190" width="9.33203125" style="254" customWidth="1"/>
    <col min="8191" max="8191" width="15.6640625" style="254" customWidth="1"/>
    <col min="8192" max="8192" width="29.33203125" style="254" customWidth="1"/>
    <col min="8193" max="8199" width="15.109375" style="254" customWidth="1"/>
    <col min="8200" max="8200" width="18.44140625" style="254" bestFit="1" customWidth="1"/>
    <col min="8201" max="8201" width="14.6640625" style="254" customWidth="1"/>
    <col min="8202" max="8202" width="11" style="254" customWidth="1"/>
    <col min="8203" max="8203" width="14.33203125" style="254" bestFit="1" customWidth="1"/>
    <col min="8204" max="8204" width="10.44140625" style="254" bestFit="1" customWidth="1"/>
    <col min="8205" max="8445" width="9" style="254"/>
    <col min="8446" max="8446" width="9.33203125" style="254" customWidth="1"/>
    <col min="8447" max="8447" width="15.6640625" style="254" customWidth="1"/>
    <col min="8448" max="8448" width="29.33203125" style="254" customWidth="1"/>
    <col min="8449" max="8455" width="15.109375" style="254" customWidth="1"/>
    <col min="8456" max="8456" width="18.44140625" style="254" bestFit="1" customWidth="1"/>
    <col min="8457" max="8457" width="14.6640625" style="254" customWidth="1"/>
    <col min="8458" max="8458" width="11" style="254" customWidth="1"/>
    <col min="8459" max="8459" width="14.33203125" style="254" bestFit="1" customWidth="1"/>
    <col min="8460" max="8460" width="10.44140625" style="254" bestFit="1" customWidth="1"/>
    <col min="8461" max="8701" width="9" style="254"/>
    <col min="8702" max="8702" width="9.33203125" style="254" customWidth="1"/>
    <col min="8703" max="8703" width="15.6640625" style="254" customWidth="1"/>
    <col min="8704" max="8704" width="29.33203125" style="254" customWidth="1"/>
    <col min="8705" max="8711" width="15.109375" style="254" customWidth="1"/>
    <col min="8712" max="8712" width="18.44140625" style="254" bestFit="1" customWidth="1"/>
    <col min="8713" max="8713" width="14.6640625" style="254" customWidth="1"/>
    <col min="8714" max="8714" width="11" style="254" customWidth="1"/>
    <col min="8715" max="8715" width="14.33203125" style="254" bestFit="1" customWidth="1"/>
    <col min="8716" max="8716" width="10.44140625" style="254" bestFit="1" customWidth="1"/>
    <col min="8717" max="8957" width="9" style="254"/>
    <col min="8958" max="8958" width="9.33203125" style="254" customWidth="1"/>
    <col min="8959" max="8959" width="15.6640625" style="254" customWidth="1"/>
    <col min="8960" max="8960" width="29.33203125" style="254" customWidth="1"/>
    <col min="8961" max="8967" width="15.109375" style="254" customWidth="1"/>
    <col min="8968" max="8968" width="18.44140625" style="254" bestFit="1" customWidth="1"/>
    <col min="8969" max="8969" width="14.6640625" style="254" customWidth="1"/>
    <col min="8970" max="8970" width="11" style="254" customWidth="1"/>
    <col min="8971" max="8971" width="14.33203125" style="254" bestFit="1" customWidth="1"/>
    <col min="8972" max="8972" width="10.44140625" style="254" bestFit="1" customWidth="1"/>
    <col min="8973" max="9213" width="9" style="254"/>
    <col min="9214" max="9214" width="9.33203125" style="254" customWidth="1"/>
    <col min="9215" max="9215" width="15.6640625" style="254" customWidth="1"/>
    <col min="9216" max="9216" width="29.33203125" style="254" customWidth="1"/>
    <col min="9217" max="9223" width="15.109375" style="254" customWidth="1"/>
    <col min="9224" max="9224" width="18.44140625" style="254" bestFit="1" customWidth="1"/>
    <col min="9225" max="9225" width="14.6640625" style="254" customWidth="1"/>
    <col min="9226" max="9226" width="11" style="254" customWidth="1"/>
    <col min="9227" max="9227" width="14.33203125" style="254" bestFit="1" customWidth="1"/>
    <col min="9228" max="9228" width="10.44140625" style="254" bestFit="1" customWidth="1"/>
    <col min="9229" max="9469" width="9" style="254"/>
    <col min="9470" max="9470" width="9.33203125" style="254" customWidth="1"/>
    <col min="9471" max="9471" width="15.6640625" style="254" customWidth="1"/>
    <col min="9472" max="9472" width="29.33203125" style="254" customWidth="1"/>
    <col min="9473" max="9479" width="15.109375" style="254" customWidth="1"/>
    <col min="9480" max="9480" width="18.44140625" style="254" bestFit="1" customWidth="1"/>
    <col min="9481" max="9481" width="14.6640625" style="254" customWidth="1"/>
    <col min="9482" max="9482" width="11" style="254" customWidth="1"/>
    <col min="9483" max="9483" width="14.33203125" style="254" bestFit="1" customWidth="1"/>
    <col min="9484" max="9484" width="10.44140625" style="254" bestFit="1" customWidth="1"/>
    <col min="9485" max="9725" width="9" style="254"/>
    <col min="9726" max="9726" width="9.33203125" style="254" customWidth="1"/>
    <col min="9727" max="9727" width="15.6640625" style="254" customWidth="1"/>
    <col min="9728" max="9728" width="29.33203125" style="254" customWidth="1"/>
    <col min="9729" max="9735" width="15.109375" style="254" customWidth="1"/>
    <col min="9736" max="9736" width="18.44140625" style="254" bestFit="1" customWidth="1"/>
    <col min="9737" max="9737" width="14.6640625" style="254" customWidth="1"/>
    <col min="9738" max="9738" width="11" style="254" customWidth="1"/>
    <col min="9739" max="9739" width="14.33203125" style="254" bestFit="1" customWidth="1"/>
    <col min="9740" max="9740" width="10.44140625" style="254" bestFit="1" customWidth="1"/>
    <col min="9741" max="9981" width="9" style="254"/>
    <col min="9982" max="9982" width="9.33203125" style="254" customWidth="1"/>
    <col min="9983" max="9983" width="15.6640625" style="254" customWidth="1"/>
    <col min="9984" max="9984" width="29.33203125" style="254" customWidth="1"/>
    <col min="9985" max="9991" width="15.109375" style="254" customWidth="1"/>
    <col min="9992" max="9992" width="18.44140625" style="254" bestFit="1" customWidth="1"/>
    <col min="9993" max="9993" width="14.6640625" style="254" customWidth="1"/>
    <col min="9994" max="9994" width="11" style="254" customWidth="1"/>
    <col min="9995" max="9995" width="14.33203125" style="254" bestFit="1" customWidth="1"/>
    <col min="9996" max="9996" width="10.44140625" style="254" bestFit="1" customWidth="1"/>
    <col min="9997" max="10237" width="9" style="254"/>
    <col min="10238" max="10238" width="9.33203125" style="254" customWidth="1"/>
    <col min="10239" max="10239" width="15.6640625" style="254" customWidth="1"/>
    <col min="10240" max="10240" width="29.33203125" style="254" customWidth="1"/>
    <col min="10241" max="10247" width="15.109375" style="254" customWidth="1"/>
    <col min="10248" max="10248" width="18.44140625" style="254" bestFit="1" customWidth="1"/>
    <col min="10249" max="10249" width="14.6640625" style="254" customWidth="1"/>
    <col min="10250" max="10250" width="11" style="254" customWidth="1"/>
    <col min="10251" max="10251" width="14.33203125" style="254" bestFit="1" customWidth="1"/>
    <col min="10252" max="10252" width="10.44140625" style="254" bestFit="1" customWidth="1"/>
    <col min="10253" max="10493" width="9" style="254"/>
    <col min="10494" max="10494" width="9.33203125" style="254" customWidth="1"/>
    <col min="10495" max="10495" width="15.6640625" style="254" customWidth="1"/>
    <col min="10496" max="10496" width="29.33203125" style="254" customWidth="1"/>
    <col min="10497" max="10503" width="15.109375" style="254" customWidth="1"/>
    <col min="10504" max="10504" width="18.44140625" style="254" bestFit="1" customWidth="1"/>
    <col min="10505" max="10505" width="14.6640625" style="254" customWidth="1"/>
    <col min="10506" max="10506" width="11" style="254" customWidth="1"/>
    <col min="10507" max="10507" width="14.33203125" style="254" bestFit="1" customWidth="1"/>
    <col min="10508" max="10508" width="10.44140625" style="254" bestFit="1" customWidth="1"/>
    <col min="10509" max="10749" width="9" style="254"/>
    <col min="10750" max="10750" width="9.33203125" style="254" customWidth="1"/>
    <col min="10751" max="10751" width="15.6640625" style="254" customWidth="1"/>
    <col min="10752" max="10752" width="29.33203125" style="254" customWidth="1"/>
    <col min="10753" max="10759" width="15.109375" style="254" customWidth="1"/>
    <col min="10760" max="10760" width="18.44140625" style="254" bestFit="1" customWidth="1"/>
    <col min="10761" max="10761" width="14.6640625" style="254" customWidth="1"/>
    <col min="10762" max="10762" width="11" style="254" customWidth="1"/>
    <col min="10763" max="10763" width="14.33203125" style="254" bestFit="1" customWidth="1"/>
    <col min="10764" max="10764" width="10.44140625" style="254" bestFit="1" customWidth="1"/>
    <col min="10765" max="11005" width="9" style="254"/>
    <col min="11006" max="11006" width="9.33203125" style="254" customWidth="1"/>
    <col min="11007" max="11007" width="15.6640625" style="254" customWidth="1"/>
    <col min="11008" max="11008" width="29.33203125" style="254" customWidth="1"/>
    <col min="11009" max="11015" width="15.109375" style="254" customWidth="1"/>
    <col min="11016" max="11016" width="18.44140625" style="254" bestFit="1" customWidth="1"/>
    <col min="11017" max="11017" width="14.6640625" style="254" customWidth="1"/>
    <col min="11018" max="11018" width="11" style="254" customWidth="1"/>
    <col min="11019" max="11019" width="14.33203125" style="254" bestFit="1" customWidth="1"/>
    <col min="11020" max="11020" width="10.44140625" style="254" bestFit="1" customWidth="1"/>
    <col min="11021" max="11261" width="9" style="254"/>
    <col min="11262" max="11262" width="9.33203125" style="254" customWidth="1"/>
    <col min="11263" max="11263" width="15.6640625" style="254" customWidth="1"/>
    <col min="11264" max="11264" width="29.33203125" style="254" customWidth="1"/>
    <col min="11265" max="11271" width="15.109375" style="254" customWidth="1"/>
    <col min="11272" max="11272" width="18.44140625" style="254" bestFit="1" customWidth="1"/>
    <col min="11273" max="11273" width="14.6640625" style="254" customWidth="1"/>
    <col min="11274" max="11274" width="11" style="254" customWidth="1"/>
    <col min="11275" max="11275" width="14.33203125" style="254" bestFit="1" customWidth="1"/>
    <col min="11276" max="11276" width="10.44140625" style="254" bestFit="1" customWidth="1"/>
    <col min="11277" max="11517" width="9" style="254"/>
    <col min="11518" max="11518" width="9.33203125" style="254" customWidth="1"/>
    <col min="11519" max="11519" width="15.6640625" style="254" customWidth="1"/>
    <col min="11520" max="11520" width="29.33203125" style="254" customWidth="1"/>
    <col min="11521" max="11527" width="15.109375" style="254" customWidth="1"/>
    <col min="11528" max="11528" width="18.44140625" style="254" bestFit="1" customWidth="1"/>
    <col min="11529" max="11529" width="14.6640625" style="254" customWidth="1"/>
    <col min="11530" max="11530" width="11" style="254" customWidth="1"/>
    <col min="11531" max="11531" width="14.33203125" style="254" bestFit="1" customWidth="1"/>
    <col min="11532" max="11532" width="10.44140625" style="254" bestFit="1" customWidth="1"/>
    <col min="11533" max="11773" width="9" style="254"/>
    <col min="11774" max="11774" width="9.33203125" style="254" customWidth="1"/>
    <col min="11775" max="11775" width="15.6640625" style="254" customWidth="1"/>
    <col min="11776" max="11776" width="29.33203125" style="254" customWidth="1"/>
    <col min="11777" max="11783" width="15.109375" style="254" customWidth="1"/>
    <col min="11784" max="11784" width="18.44140625" style="254" bestFit="1" customWidth="1"/>
    <col min="11785" max="11785" width="14.6640625" style="254" customWidth="1"/>
    <col min="11786" max="11786" width="11" style="254" customWidth="1"/>
    <col min="11787" max="11787" width="14.33203125" style="254" bestFit="1" customWidth="1"/>
    <col min="11788" max="11788" width="10.44140625" style="254" bestFit="1" customWidth="1"/>
    <col min="11789" max="12029" width="9" style="254"/>
    <col min="12030" max="12030" width="9.33203125" style="254" customWidth="1"/>
    <col min="12031" max="12031" width="15.6640625" style="254" customWidth="1"/>
    <col min="12032" max="12032" width="29.33203125" style="254" customWidth="1"/>
    <col min="12033" max="12039" width="15.109375" style="254" customWidth="1"/>
    <col min="12040" max="12040" width="18.44140625" style="254" bestFit="1" customWidth="1"/>
    <col min="12041" max="12041" width="14.6640625" style="254" customWidth="1"/>
    <col min="12042" max="12042" width="11" style="254" customWidth="1"/>
    <col min="12043" max="12043" width="14.33203125" style="254" bestFit="1" customWidth="1"/>
    <col min="12044" max="12044" width="10.44140625" style="254" bestFit="1" customWidth="1"/>
    <col min="12045" max="12285" width="9" style="254"/>
    <col min="12286" max="12286" width="9.33203125" style="254" customWidth="1"/>
    <col min="12287" max="12287" width="15.6640625" style="254" customWidth="1"/>
    <col min="12288" max="12288" width="29.33203125" style="254" customWidth="1"/>
    <col min="12289" max="12295" width="15.109375" style="254" customWidth="1"/>
    <col min="12296" max="12296" width="18.44140625" style="254" bestFit="1" customWidth="1"/>
    <col min="12297" max="12297" width="14.6640625" style="254" customWidth="1"/>
    <col min="12298" max="12298" width="11" style="254" customWidth="1"/>
    <col min="12299" max="12299" width="14.33203125" style="254" bestFit="1" customWidth="1"/>
    <col min="12300" max="12300" width="10.44140625" style="254" bestFit="1" customWidth="1"/>
    <col min="12301" max="12541" width="9" style="254"/>
    <col min="12542" max="12542" width="9.33203125" style="254" customWidth="1"/>
    <col min="12543" max="12543" width="15.6640625" style="254" customWidth="1"/>
    <col min="12544" max="12544" width="29.33203125" style="254" customWidth="1"/>
    <col min="12545" max="12551" width="15.109375" style="254" customWidth="1"/>
    <col min="12552" max="12552" width="18.44140625" style="254" bestFit="1" customWidth="1"/>
    <col min="12553" max="12553" width="14.6640625" style="254" customWidth="1"/>
    <col min="12554" max="12554" width="11" style="254" customWidth="1"/>
    <col min="12555" max="12555" width="14.33203125" style="254" bestFit="1" customWidth="1"/>
    <col min="12556" max="12556" width="10.44140625" style="254" bestFit="1" customWidth="1"/>
    <col min="12557" max="12797" width="9" style="254"/>
    <col min="12798" max="12798" width="9.33203125" style="254" customWidth="1"/>
    <col min="12799" max="12799" width="15.6640625" style="254" customWidth="1"/>
    <col min="12800" max="12800" width="29.33203125" style="254" customWidth="1"/>
    <col min="12801" max="12807" width="15.109375" style="254" customWidth="1"/>
    <col min="12808" max="12808" width="18.44140625" style="254" bestFit="1" customWidth="1"/>
    <col min="12809" max="12809" width="14.6640625" style="254" customWidth="1"/>
    <col min="12810" max="12810" width="11" style="254" customWidth="1"/>
    <col min="12811" max="12811" width="14.33203125" style="254" bestFit="1" customWidth="1"/>
    <col min="12812" max="12812" width="10.44140625" style="254" bestFit="1" customWidth="1"/>
    <col min="12813" max="13053" width="9" style="254"/>
    <col min="13054" max="13054" width="9.33203125" style="254" customWidth="1"/>
    <col min="13055" max="13055" width="15.6640625" style="254" customWidth="1"/>
    <col min="13056" max="13056" width="29.33203125" style="254" customWidth="1"/>
    <col min="13057" max="13063" width="15.109375" style="254" customWidth="1"/>
    <col min="13064" max="13064" width="18.44140625" style="254" bestFit="1" customWidth="1"/>
    <col min="13065" max="13065" width="14.6640625" style="254" customWidth="1"/>
    <col min="13066" max="13066" width="11" style="254" customWidth="1"/>
    <col min="13067" max="13067" width="14.33203125" style="254" bestFit="1" customWidth="1"/>
    <col min="13068" max="13068" width="10.44140625" style="254" bestFit="1" customWidth="1"/>
    <col min="13069" max="13309" width="9" style="254"/>
    <col min="13310" max="13310" width="9.33203125" style="254" customWidth="1"/>
    <col min="13311" max="13311" width="15.6640625" style="254" customWidth="1"/>
    <col min="13312" max="13312" width="29.33203125" style="254" customWidth="1"/>
    <col min="13313" max="13319" width="15.109375" style="254" customWidth="1"/>
    <col min="13320" max="13320" width="18.44140625" style="254" bestFit="1" customWidth="1"/>
    <col min="13321" max="13321" width="14.6640625" style="254" customWidth="1"/>
    <col min="13322" max="13322" width="11" style="254" customWidth="1"/>
    <col min="13323" max="13323" width="14.33203125" style="254" bestFit="1" customWidth="1"/>
    <col min="13324" max="13324" width="10.44140625" style="254" bestFit="1" customWidth="1"/>
    <col min="13325" max="13565" width="9" style="254"/>
    <col min="13566" max="13566" width="9.33203125" style="254" customWidth="1"/>
    <col min="13567" max="13567" width="15.6640625" style="254" customWidth="1"/>
    <col min="13568" max="13568" width="29.33203125" style="254" customWidth="1"/>
    <col min="13569" max="13575" width="15.109375" style="254" customWidth="1"/>
    <col min="13576" max="13576" width="18.44140625" style="254" bestFit="1" customWidth="1"/>
    <col min="13577" max="13577" width="14.6640625" style="254" customWidth="1"/>
    <col min="13578" max="13578" width="11" style="254" customWidth="1"/>
    <col min="13579" max="13579" width="14.33203125" style="254" bestFit="1" customWidth="1"/>
    <col min="13580" max="13580" width="10.44140625" style="254" bestFit="1" customWidth="1"/>
    <col min="13581" max="13821" width="9" style="254"/>
    <col min="13822" max="13822" width="9.33203125" style="254" customWidth="1"/>
    <col min="13823" max="13823" width="15.6640625" style="254" customWidth="1"/>
    <col min="13824" max="13824" width="29.33203125" style="254" customWidth="1"/>
    <col min="13825" max="13831" width="15.109375" style="254" customWidth="1"/>
    <col min="13832" max="13832" width="18.44140625" style="254" bestFit="1" customWidth="1"/>
    <col min="13833" max="13833" width="14.6640625" style="254" customWidth="1"/>
    <col min="13834" max="13834" width="11" style="254" customWidth="1"/>
    <col min="13835" max="13835" width="14.33203125" style="254" bestFit="1" customWidth="1"/>
    <col min="13836" max="13836" width="10.44140625" style="254" bestFit="1" customWidth="1"/>
    <col min="13837" max="14077" width="9" style="254"/>
    <col min="14078" max="14078" width="9.33203125" style="254" customWidth="1"/>
    <col min="14079" max="14079" width="15.6640625" style="254" customWidth="1"/>
    <col min="14080" max="14080" width="29.33203125" style="254" customWidth="1"/>
    <col min="14081" max="14087" width="15.109375" style="254" customWidth="1"/>
    <col min="14088" max="14088" width="18.44140625" style="254" bestFit="1" customWidth="1"/>
    <col min="14089" max="14089" width="14.6640625" style="254" customWidth="1"/>
    <col min="14090" max="14090" width="11" style="254" customWidth="1"/>
    <col min="14091" max="14091" width="14.33203125" style="254" bestFit="1" customWidth="1"/>
    <col min="14092" max="14092" width="10.44140625" style="254" bestFit="1" customWidth="1"/>
    <col min="14093" max="14333" width="9" style="254"/>
    <col min="14334" max="14334" width="9.33203125" style="254" customWidth="1"/>
    <col min="14335" max="14335" width="15.6640625" style="254" customWidth="1"/>
    <col min="14336" max="14336" width="29.33203125" style="254" customWidth="1"/>
    <col min="14337" max="14343" width="15.109375" style="254" customWidth="1"/>
    <col min="14344" max="14344" width="18.44140625" style="254" bestFit="1" customWidth="1"/>
    <col min="14345" max="14345" width="14.6640625" style="254" customWidth="1"/>
    <col min="14346" max="14346" width="11" style="254" customWidth="1"/>
    <col min="14347" max="14347" width="14.33203125" style="254" bestFit="1" customWidth="1"/>
    <col min="14348" max="14348" width="10.44140625" style="254" bestFit="1" customWidth="1"/>
    <col min="14349" max="14589" width="9" style="254"/>
    <col min="14590" max="14590" width="9.33203125" style="254" customWidth="1"/>
    <col min="14591" max="14591" width="15.6640625" style="254" customWidth="1"/>
    <col min="14592" max="14592" width="29.33203125" style="254" customWidth="1"/>
    <col min="14593" max="14599" width="15.109375" style="254" customWidth="1"/>
    <col min="14600" max="14600" width="18.44140625" style="254" bestFit="1" customWidth="1"/>
    <col min="14601" max="14601" width="14.6640625" style="254" customWidth="1"/>
    <col min="14602" max="14602" width="11" style="254" customWidth="1"/>
    <col min="14603" max="14603" width="14.33203125" style="254" bestFit="1" customWidth="1"/>
    <col min="14604" max="14604" width="10.44140625" style="254" bestFit="1" customWidth="1"/>
    <col min="14605" max="14845" width="9" style="254"/>
    <col min="14846" max="14846" width="9.33203125" style="254" customWidth="1"/>
    <col min="14847" max="14847" width="15.6640625" style="254" customWidth="1"/>
    <col min="14848" max="14848" width="29.33203125" style="254" customWidth="1"/>
    <col min="14849" max="14855" width="15.109375" style="254" customWidth="1"/>
    <col min="14856" max="14856" width="18.44140625" style="254" bestFit="1" customWidth="1"/>
    <col min="14857" max="14857" width="14.6640625" style="254" customWidth="1"/>
    <col min="14858" max="14858" width="11" style="254" customWidth="1"/>
    <col min="14859" max="14859" width="14.33203125" style="254" bestFit="1" customWidth="1"/>
    <col min="14860" max="14860" width="10.44140625" style="254" bestFit="1" customWidth="1"/>
    <col min="14861" max="15101" width="9" style="254"/>
    <col min="15102" max="15102" width="9.33203125" style="254" customWidth="1"/>
    <col min="15103" max="15103" width="15.6640625" style="254" customWidth="1"/>
    <col min="15104" max="15104" width="29.33203125" style="254" customWidth="1"/>
    <col min="15105" max="15111" width="15.109375" style="254" customWidth="1"/>
    <col min="15112" max="15112" width="18.44140625" style="254" bestFit="1" customWidth="1"/>
    <col min="15113" max="15113" width="14.6640625" style="254" customWidth="1"/>
    <col min="15114" max="15114" width="11" style="254" customWidth="1"/>
    <col min="15115" max="15115" width="14.33203125" style="254" bestFit="1" customWidth="1"/>
    <col min="15116" max="15116" width="10.44140625" style="254" bestFit="1" customWidth="1"/>
    <col min="15117" max="15357" width="9" style="254"/>
    <col min="15358" max="15358" width="9.33203125" style="254" customWidth="1"/>
    <col min="15359" max="15359" width="15.6640625" style="254" customWidth="1"/>
    <col min="15360" max="15360" width="29.33203125" style="254" customWidth="1"/>
    <col min="15361" max="15367" width="15.109375" style="254" customWidth="1"/>
    <col min="15368" max="15368" width="18.44140625" style="254" bestFit="1" customWidth="1"/>
    <col min="15369" max="15369" width="14.6640625" style="254" customWidth="1"/>
    <col min="15370" max="15370" width="11" style="254" customWidth="1"/>
    <col min="15371" max="15371" width="14.33203125" style="254" bestFit="1" customWidth="1"/>
    <col min="15372" max="15372" width="10.44140625" style="254" bestFit="1" customWidth="1"/>
    <col min="15373" max="15613" width="9" style="254"/>
    <col min="15614" max="15614" width="9.33203125" style="254" customWidth="1"/>
    <col min="15615" max="15615" width="15.6640625" style="254" customWidth="1"/>
    <col min="15616" max="15616" width="29.33203125" style="254" customWidth="1"/>
    <col min="15617" max="15623" width="15.109375" style="254" customWidth="1"/>
    <col min="15624" max="15624" width="18.44140625" style="254" bestFit="1" customWidth="1"/>
    <col min="15625" max="15625" width="14.6640625" style="254" customWidth="1"/>
    <col min="15626" max="15626" width="11" style="254" customWidth="1"/>
    <col min="15627" max="15627" width="14.33203125" style="254" bestFit="1" customWidth="1"/>
    <col min="15628" max="15628" width="10.44140625" style="254" bestFit="1" customWidth="1"/>
    <col min="15629" max="15869" width="9" style="254"/>
    <col min="15870" max="15870" width="9.33203125" style="254" customWidth="1"/>
    <col min="15871" max="15871" width="15.6640625" style="254" customWidth="1"/>
    <col min="15872" max="15872" width="29.33203125" style="254" customWidth="1"/>
    <col min="15873" max="15879" width="15.109375" style="254" customWidth="1"/>
    <col min="15880" max="15880" width="18.44140625" style="254" bestFit="1" customWidth="1"/>
    <col min="15881" max="15881" width="14.6640625" style="254" customWidth="1"/>
    <col min="15882" max="15882" width="11" style="254" customWidth="1"/>
    <col min="15883" max="15883" width="14.33203125" style="254" bestFit="1" customWidth="1"/>
    <col min="15884" max="15884" width="10.44140625" style="254" bestFit="1" customWidth="1"/>
    <col min="15885" max="16125" width="9" style="254"/>
    <col min="16126" max="16126" width="9.33203125" style="254" customWidth="1"/>
    <col min="16127" max="16127" width="15.6640625" style="254" customWidth="1"/>
    <col min="16128" max="16128" width="29.33203125" style="254" customWidth="1"/>
    <col min="16129" max="16135" width="15.109375" style="254" customWidth="1"/>
    <col min="16136" max="16136" width="18.44140625" style="254" bestFit="1" customWidth="1"/>
    <col min="16137" max="16137" width="14.6640625" style="254" customWidth="1"/>
    <col min="16138" max="16138" width="11" style="254" customWidth="1"/>
    <col min="16139" max="16139" width="14.33203125" style="254" bestFit="1" customWidth="1"/>
    <col min="16140" max="16140" width="10.44140625" style="254" bestFit="1" customWidth="1"/>
    <col min="16141" max="16384" width="9" style="254"/>
  </cols>
  <sheetData>
    <row r="1" spans="1:12" ht="19.2" customHeight="1" thickBot="1"/>
    <row r="2" spans="1:12" ht="30.6" customHeight="1">
      <c r="A2" s="688" t="s">
        <v>411</v>
      </c>
      <c r="B2" s="689" t="s">
        <v>412</v>
      </c>
      <c r="C2" s="690"/>
      <c r="D2" s="693" t="s">
        <v>493</v>
      </c>
      <c r="E2" s="693" t="s">
        <v>494</v>
      </c>
      <c r="F2" s="693" t="s">
        <v>413</v>
      </c>
      <c r="G2" s="693" t="s">
        <v>414</v>
      </c>
      <c r="H2" s="679" t="s">
        <v>415</v>
      </c>
      <c r="I2" s="681" t="s">
        <v>221</v>
      </c>
      <c r="J2" s="683"/>
    </row>
    <row r="3" spans="1:12" s="257" customFormat="1" ht="51.6" customHeight="1" thickBot="1">
      <c r="A3" s="688"/>
      <c r="B3" s="691"/>
      <c r="C3" s="692"/>
      <c r="D3" s="694"/>
      <c r="E3" s="694"/>
      <c r="F3" s="694"/>
      <c r="G3" s="694"/>
      <c r="H3" s="680"/>
      <c r="I3" s="682"/>
      <c r="J3" s="683"/>
    </row>
    <row r="4" spans="1:12" ht="26.4" customHeight="1">
      <c r="A4" s="688"/>
      <c r="B4" s="684" t="s">
        <v>416</v>
      </c>
      <c r="C4" s="685"/>
      <c r="D4" s="258">
        <v>106</v>
      </c>
      <c r="E4" s="258">
        <v>106</v>
      </c>
      <c r="F4" s="258">
        <v>200</v>
      </c>
      <c r="G4" s="258">
        <v>76.73</v>
      </c>
      <c r="H4" s="258">
        <v>125</v>
      </c>
      <c r="I4" s="259">
        <f>SUM(D4:H4)</f>
        <v>613.73</v>
      </c>
      <c r="L4" s="254" t="s">
        <v>495</v>
      </c>
    </row>
    <row r="5" spans="1:12" s="255" customFormat="1" ht="24" customHeight="1">
      <c r="A5" s="688"/>
      <c r="B5" s="686" t="s">
        <v>417</v>
      </c>
      <c r="C5" s="687"/>
      <c r="D5" s="260" t="s">
        <v>418</v>
      </c>
      <c r="E5" s="260" t="s">
        <v>418</v>
      </c>
      <c r="F5" s="260" t="s">
        <v>418</v>
      </c>
      <c r="G5" s="260" t="s">
        <v>418</v>
      </c>
      <c r="H5" s="260" t="s">
        <v>418</v>
      </c>
      <c r="I5" s="261" t="s">
        <v>419</v>
      </c>
      <c r="L5" s="254" t="s">
        <v>418</v>
      </c>
    </row>
    <row r="6" spans="1:12" s="255" customFormat="1" ht="12" customHeight="1">
      <c r="A6" s="688"/>
      <c r="B6" s="686" t="s">
        <v>420</v>
      </c>
      <c r="C6" s="687"/>
      <c r="D6" s="262">
        <v>7.75</v>
      </c>
      <c r="E6" s="262">
        <v>7.75</v>
      </c>
      <c r="F6" s="262">
        <v>7.75</v>
      </c>
      <c r="G6" s="262">
        <v>6.4</v>
      </c>
      <c r="H6" s="262">
        <v>11.3</v>
      </c>
      <c r="I6" s="263" t="s">
        <v>419</v>
      </c>
    </row>
    <row r="7" spans="1:12" s="255" customFormat="1" ht="19.5" customHeight="1">
      <c r="A7" s="688"/>
      <c r="B7" s="686" t="s">
        <v>421</v>
      </c>
      <c r="C7" s="687"/>
      <c r="D7" s="264">
        <v>4</v>
      </c>
      <c r="E7" s="264">
        <v>0</v>
      </c>
      <c r="F7" s="264">
        <v>0</v>
      </c>
      <c r="G7" s="264">
        <v>0</v>
      </c>
      <c r="H7" s="264">
        <v>2</v>
      </c>
      <c r="I7" s="265">
        <f>SUM(D7:H7)</f>
        <v>6</v>
      </c>
    </row>
    <row r="8" spans="1:12" s="255" customFormat="1" ht="13.2" customHeight="1">
      <c r="A8" s="688"/>
      <c r="B8" s="686" t="s">
        <v>422</v>
      </c>
      <c r="C8" s="687"/>
      <c r="D8" s="264">
        <v>0</v>
      </c>
      <c r="E8" s="264">
        <v>0</v>
      </c>
      <c r="F8" s="264">
        <v>0</v>
      </c>
      <c r="G8" s="264"/>
      <c r="H8" s="264">
        <v>0</v>
      </c>
      <c r="I8" s="265"/>
    </row>
    <row r="9" spans="1:12" s="255" customFormat="1" ht="13.2" customHeight="1">
      <c r="A9" s="688"/>
      <c r="B9" s="686" t="s">
        <v>423</v>
      </c>
      <c r="C9" s="687"/>
      <c r="D9" s="264">
        <v>5</v>
      </c>
      <c r="E9" s="264">
        <v>5</v>
      </c>
      <c r="F9" s="264">
        <v>5</v>
      </c>
      <c r="G9" s="264">
        <v>0</v>
      </c>
      <c r="H9" s="264">
        <v>5</v>
      </c>
      <c r="I9" s="265"/>
    </row>
    <row r="10" spans="1:12" s="255" customFormat="1" ht="13.2" customHeight="1">
      <c r="A10" s="688"/>
      <c r="B10" s="686" t="s">
        <v>424</v>
      </c>
      <c r="C10" s="687"/>
      <c r="D10" s="266"/>
      <c r="E10" s="266"/>
      <c r="F10" s="266"/>
      <c r="G10" s="266"/>
      <c r="H10" s="266"/>
      <c r="I10" s="265"/>
    </row>
    <row r="11" spans="1:12" s="255" customFormat="1" ht="13.2" customHeight="1">
      <c r="A11" s="688"/>
      <c r="B11" s="671" t="s">
        <v>425</v>
      </c>
      <c r="C11" s="672"/>
      <c r="D11" s="267">
        <f>0.05375*2*D9*2*D9</f>
        <v>5.375</v>
      </c>
      <c r="E11" s="267">
        <f>0.05375*2*E9*2*E9</f>
        <v>5.375</v>
      </c>
      <c r="F11" s="267">
        <f>0.05375*2*F9*2*F9</f>
        <v>5.375</v>
      </c>
      <c r="G11" s="267">
        <v>0</v>
      </c>
      <c r="H11" s="267">
        <f t="shared" ref="H11" si="0">0.05375*2*H9*2*H9</f>
        <v>5.375</v>
      </c>
      <c r="I11" s="263" t="s">
        <v>419</v>
      </c>
    </row>
    <row r="12" spans="1:12" s="255" customFormat="1" ht="13.2" customHeight="1">
      <c r="A12" s="688"/>
      <c r="B12" s="671" t="s">
        <v>426</v>
      </c>
      <c r="C12" s="672"/>
      <c r="D12" s="268">
        <f t="shared" ref="D12:F12" si="1">0.05375*D10*2*D10*2</f>
        <v>0</v>
      </c>
      <c r="E12" s="268">
        <f t="shared" si="1"/>
        <v>0</v>
      </c>
      <c r="F12" s="268">
        <f t="shared" si="1"/>
        <v>0</v>
      </c>
      <c r="G12" s="268"/>
      <c r="H12" s="268">
        <f>0.05375*H10*2*H10*2</f>
        <v>0</v>
      </c>
      <c r="I12" s="263"/>
    </row>
    <row r="13" spans="1:12" ht="15" customHeight="1" thickBot="1">
      <c r="A13" s="688"/>
      <c r="B13" s="673" t="s">
        <v>427</v>
      </c>
      <c r="C13" s="674"/>
      <c r="D13" s="269">
        <f>D7*D11+D12*D10</f>
        <v>21.5</v>
      </c>
      <c r="E13" s="269">
        <f>E7*E11+E12*E10</f>
        <v>0</v>
      </c>
      <c r="F13" s="269">
        <f>F7*F11+F12*F10</f>
        <v>0</v>
      </c>
      <c r="G13" s="269">
        <v>0</v>
      </c>
      <c r="H13" s="268">
        <f>H7*H11+H12*H10</f>
        <v>10.75</v>
      </c>
      <c r="I13" s="270">
        <f>SUM(D13:H13)</f>
        <v>32.25</v>
      </c>
    </row>
    <row r="14" spans="1:12" ht="14.4" customHeight="1">
      <c r="A14" s="688"/>
      <c r="B14" s="660" t="s">
        <v>428</v>
      </c>
      <c r="C14" s="271" t="s">
        <v>429</v>
      </c>
      <c r="D14" s="272">
        <f>IF(D5="SIMPLES",D6+0.52+0.22,D6+0.52*2)</f>
        <v>8.7899999999999991</v>
      </c>
      <c r="E14" s="272">
        <f>IF(E5="SIMPLES",E6+0.52+0.22,E6+0.52*2)</f>
        <v>8.7899999999999991</v>
      </c>
      <c r="F14" s="272">
        <f>IF(F5="SIMPLES",F6+0.52+0.22,F6+0.52*2)</f>
        <v>8.7899999999999991</v>
      </c>
      <c r="G14" s="272">
        <v>7.44</v>
      </c>
      <c r="H14" s="273">
        <f t="shared" ref="H14" si="2">IF(H5="SIMPLES",H6+0.52+0.22,H6+0.52*2)</f>
        <v>12.34</v>
      </c>
      <c r="I14" s="274" t="s">
        <v>419</v>
      </c>
    </row>
    <row r="15" spans="1:12" ht="14.4" customHeight="1">
      <c r="A15" s="688"/>
      <c r="B15" s="661"/>
      <c r="C15" s="275" t="s">
        <v>430</v>
      </c>
      <c r="D15" s="276">
        <f>D14*D4+D13</f>
        <v>953.2399999999999</v>
      </c>
      <c r="E15" s="276">
        <f>E14*E4+E13</f>
        <v>931.7399999999999</v>
      </c>
      <c r="F15" s="276">
        <f>F14*F4+F13</f>
        <v>1757.9999999999998</v>
      </c>
      <c r="G15" s="276">
        <v>570.87</v>
      </c>
      <c r="H15" s="276">
        <f>(H14*H4+H13)</f>
        <v>1553.25</v>
      </c>
      <c r="I15" s="277">
        <f>SUM(D15:H15)</f>
        <v>5767.0999999999995</v>
      </c>
      <c r="K15" s="254">
        <f>I15*0.15</f>
        <v>865.06499999999994</v>
      </c>
    </row>
    <row r="16" spans="1:12" ht="14.4" customHeight="1">
      <c r="A16" s="688"/>
      <c r="B16" s="661"/>
      <c r="C16" s="275" t="s">
        <v>431</v>
      </c>
      <c r="D16" s="278">
        <v>0.3</v>
      </c>
      <c r="E16" s="278">
        <v>0.4</v>
      </c>
      <c r="F16" s="278">
        <v>0.4</v>
      </c>
      <c r="G16" s="278">
        <v>0.3</v>
      </c>
      <c r="H16" s="278">
        <v>0.3</v>
      </c>
      <c r="I16" s="277"/>
      <c r="K16" s="254">
        <f>K15/2</f>
        <v>432.53249999999997</v>
      </c>
    </row>
    <row r="17" spans="1:16" ht="20.399999999999999">
      <c r="A17" s="688"/>
      <c r="B17" s="661"/>
      <c r="C17" s="279" t="s">
        <v>432</v>
      </c>
      <c r="D17" s="280">
        <f>D15*D16</f>
        <v>285.97199999999998</v>
      </c>
      <c r="E17" s="280">
        <f>E15*E16</f>
        <v>372.69599999999997</v>
      </c>
      <c r="F17" s="280">
        <f>F15*F16</f>
        <v>703.19999999999993</v>
      </c>
      <c r="G17" s="280">
        <v>171.26</v>
      </c>
      <c r="H17" s="281">
        <f t="shared" ref="H17" si="3">H15*H16</f>
        <v>465.97499999999997</v>
      </c>
      <c r="I17" s="282">
        <f>SUM(D17:H17)</f>
        <v>1999.1029999999998</v>
      </c>
      <c r="K17" s="283"/>
    </row>
    <row r="18" spans="1:16" ht="15" customHeight="1" thickBot="1">
      <c r="A18" s="688"/>
      <c r="B18" s="284"/>
      <c r="C18" s="285" t="s">
        <v>433</v>
      </c>
      <c r="D18" s="286">
        <f t="shared" ref="D18:F18" si="4">D17*1.3</f>
        <v>371.7636</v>
      </c>
      <c r="E18" s="286">
        <f t="shared" si="4"/>
        <v>484.50479999999999</v>
      </c>
      <c r="F18" s="286">
        <f t="shared" si="4"/>
        <v>914.16</v>
      </c>
      <c r="G18" s="286">
        <v>222.64</v>
      </c>
      <c r="H18" s="287">
        <f t="shared" ref="H18" si="5">H17*1.3</f>
        <v>605.76749999999993</v>
      </c>
      <c r="I18" s="282">
        <f>SUM(D18:H18)</f>
        <v>2598.8358999999996</v>
      </c>
    </row>
    <row r="19" spans="1:16" ht="14.4" customHeight="1">
      <c r="A19" s="688"/>
      <c r="B19" s="288"/>
      <c r="C19" s="289" t="s">
        <v>434</v>
      </c>
      <c r="D19" s="290" t="s">
        <v>435</v>
      </c>
      <c r="E19" s="290" t="s">
        <v>435</v>
      </c>
      <c r="F19" s="290" t="s">
        <v>435</v>
      </c>
      <c r="G19" s="290">
        <v>26.3</v>
      </c>
      <c r="H19" s="290" t="s">
        <v>435</v>
      </c>
      <c r="I19" s="291" t="s">
        <v>419</v>
      </c>
    </row>
    <row r="20" spans="1:16" ht="14.4" customHeight="1">
      <c r="A20" s="688"/>
      <c r="B20" s="675" t="s">
        <v>436</v>
      </c>
      <c r="C20" s="292" t="s">
        <v>437</v>
      </c>
      <c r="D20" s="293">
        <v>15</v>
      </c>
      <c r="E20" s="293">
        <v>15</v>
      </c>
      <c r="F20" s="293">
        <v>15</v>
      </c>
      <c r="G20" s="293">
        <v>0.3</v>
      </c>
      <c r="H20" s="293">
        <v>15</v>
      </c>
      <c r="I20" s="294" t="s">
        <v>419</v>
      </c>
    </row>
    <row r="21" spans="1:16" ht="14.4" customHeight="1">
      <c r="A21" s="688"/>
      <c r="B21" s="661"/>
      <c r="C21" s="295" t="s">
        <v>438</v>
      </c>
      <c r="D21" s="296">
        <v>0.3</v>
      </c>
      <c r="E21" s="296">
        <v>0.3</v>
      </c>
      <c r="F21" s="296">
        <v>0.3</v>
      </c>
      <c r="G21" s="296">
        <v>34.19</v>
      </c>
      <c r="H21" s="296">
        <v>0.3</v>
      </c>
      <c r="I21" s="294" t="s">
        <v>419</v>
      </c>
    </row>
    <row r="22" spans="1:16" ht="14.4" customHeight="1">
      <c r="A22" s="688"/>
      <c r="B22" s="661"/>
      <c r="C22" s="292" t="s">
        <v>429</v>
      </c>
      <c r="D22" s="297">
        <f>D14</f>
        <v>8.7899999999999991</v>
      </c>
      <c r="E22" s="297">
        <f>E14</f>
        <v>8.7899999999999991</v>
      </c>
      <c r="F22" s="297">
        <f>F14</f>
        <v>8.7899999999999991</v>
      </c>
      <c r="G22" s="297" t="s">
        <v>435</v>
      </c>
      <c r="H22" s="298">
        <f t="shared" ref="H22" si="6">H14</f>
        <v>12.34</v>
      </c>
      <c r="I22" s="294" t="s">
        <v>419</v>
      </c>
      <c r="L22" s="254" t="s">
        <v>496</v>
      </c>
      <c r="M22" s="254" t="s">
        <v>497</v>
      </c>
    </row>
    <row r="23" spans="1:16" ht="14.4" customHeight="1">
      <c r="A23" s="688"/>
      <c r="B23" s="661"/>
      <c r="C23" s="292" t="s">
        <v>439</v>
      </c>
      <c r="D23" s="297">
        <f>D4*D22*D20/100+D13*D20/100</f>
        <v>142.98599999999999</v>
      </c>
      <c r="E23" s="297">
        <f>E4*E22*E20/100+E13*E20/100</f>
        <v>139.761</v>
      </c>
      <c r="F23" s="297">
        <f>F4*F22*F20/100+F13*F20/100</f>
        <v>263.7</v>
      </c>
      <c r="G23" s="297">
        <v>15</v>
      </c>
      <c r="H23" s="298">
        <f>H4*H22*H20/100+H13*H20/100</f>
        <v>232.98750000000001</v>
      </c>
      <c r="I23" s="299">
        <f>SUM(D23:H23)</f>
        <v>794.43449999999984</v>
      </c>
      <c r="L23" s="300">
        <f>I23*0.74</f>
        <v>587.88152999999988</v>
      </c>
      <c r="M23" s="300">
        <f>I23*0.74</f>
        <v>587.88152999999988</v>
      </c>
      <c r="N23" s="300"/>
    </row>
    <row r="24" spans="1:16" ht="12.75" customHeight="1" thickBot="1">
      <c r="A24" s="688"/>
      <c r="B24" s="661"/>
      <c r="C24" s="295" t="s">
        <v>440</v>
      </c>
      <c r="D24" s="301">
        <f>D23*(1+D21)</f>
        <v>185.8818</v>
      </c>
      <c r="E24" s="301">
        <f>E23*(1+E21)</f>
        <v>181.6893</v>
      </c>
      <c r="F24" s="301">
        <f>F23*(1+F21)</f>
        <v>342.81</v>
      </c>
      <c r="G24" s="301">
        <v>0.3</v>
      </c>
      <c r="H24" s="302">
        <f t="shared" ref="H24" si="7">H23*(1+H21)</f>
        <v>302.88375000000002</v>
      </c>
      <c r="I24" s="303">
        <f>SUM(D24:H24)</f>
        <v>1013.56485</v>
      </c>
      <c r="J24" s="254">
        <f>I24*5</f>
        <v>5067.8242499999997</v>
      </c>
      <c r="L24" s="300">
        <f>I24/2</f>
        <v>506.78242499999999</v>
      </c>
      <c r="M24" s="300">
        <f>I24/2</f>
        <v>506.78242499999999</v>
      </c>
    </row>
    <row r="25" spans="1:16" ht="14.4" customHeight="1">
      <c r="A25" s="688"/>
      <c r="B25" s="676" t="s">
        <v>441</v>
      </c>
      <c r="C25" s="304" t="s">
        <v>429</v>
      </c>
      <c r="D25" s="305">
        <f>D6</f>
        <v>7.75</v>
      </c>
      <c r="E25" s="305">
        <f>E6</f>
        <v>7.75</v>
      </c>
      <c r="F25" s="305">
        <f>F6</f>
        <v>7.75</v>
      </c>
      <c r="G25" s="305">
        <v>7.44</v>
      </c>
      <c r="H25" s="306">
        <f t="shared" ref="H25" si="8">H6</f>
        <v>11.3</v>
      </c>
      <c r="I25" s="307" t="s">
        <v>419</v>
      </c>
    </row>
    <row r="26" spans="1:16" ht="14.4" customHeight="1">
      <c r="A26" s="688"/>
      <c r="B26" s="677"/>
      <c r="C26" s="292" t="s">
        <v>442</v>
      </c>
      <c r="D26" s="297">
        <f>D4*D25+D13</f>
        <v>843</v>
      </c>
      <c r="E26" s="297">
        <f>E4*E25+E13</f>
        <v>821.5</v>
      </c>
      <c r="F26" s="297">
        <f>F4*F25+F13</f>
        <v>1550</v>
      </c>
      <c r="G26" s="297">
        <v>85.63</v>
      </c>
      <c r="H26" s="297">
        <f>(H4*H6+H13)</f>
        <v>1423.25</v>
      </c>
      <c r="I26" s="277">
        <f>SUM(D26:H26)</f>
        <v>4723.38</v>
      </c>
      <c r="K26" s="254">
        <v>1127.8699999999999</v>
      </c>
      <c r="N26" s="283"/>
    </row>
    <row r="27" spans="1:16" ht="15" customHeight="1" thickBot="1">
      <c r="A27" s="688"/>
      <c r="B27" s="678"/>
      <c r="C27" s="308" t="s">
        <v>443</v>
      </c>
      <c r="D27" s="309">
        <f>0.0012*D26</f>
        <v>1.0115999999999998</v>
      </c>
      <c r="E27" s="309">
        <f>0.0012*E26</f>
        <v>0.9857999999999999</v>
      </c>
      <c r="F27" s="309">
        <f>0.0012*F26</f>
        <v>1.8599999999999999</v>
      </c>
      <c r="G27" s="309">
        <v>111.32</v>
      </c>
      <c r="H27" s="310">
        <f>0.0012*H26</f>
        <v>1.7078999999999998</v>
      </c>
      <c r="I27" s="303">
        <f>SUM(D27:H27)</f>
        <v>116.88529999999999</v>
      </c>
      <c r="J27" s="254">
        <f>I27*300</f>
        <v>35065.589999999997</v>
      </c>
      <c r="K27" s="254">
        <v>1575.74</v>
      </c>
      <c r="N27" s="283"/>
    </row>
    <row r="28" spans="1:16" ht="17.399999999999999" customHeight="1">
      <c r="A28" s="688"/>
      <c r="B28" s="660" t="s">
        <v>444</v>
      </c>
      <c r="C28" s="311" t="s">
        <v>429</v>
      </c>
      <c r="D28" s="312">
        <f>D25</f>
        <v>7.75</v>
      </c>
      <c r="E28" s="312">
        <f>E25</f>
        <v>7.75</v>
      </c>
      <c r="F28" s="312">
        <f>F25</f>
        <v>7.75</v>
      </c>
      <c r="G28" s="312">
        <v>6.4</v>
      </c>
      <c r="H28" s="312">
        <f t="shared" ref="H28" si="9">H25</f>
        <v>11.3</v>
      </c>
      <c r="I28" s="313" t="s">
        <v>419</v>
      </c>
      <c r="K28" s="254">
        <v>887.74</v>
      </c>
      <c r="N28" s="283"/>
    </row>
    <row r="29" spans="1:16" ht="14.4" customHeight="1">
      <c r="A29" s="688"/>
      <c r="B29" s="661"/>
      <c r="C29" s="292" t="s">
        <v>442</v>
      </c>
      <c r="D29" s="312">
        <f>(D4*D28+D13)</f>
        <v>843</v>
      </c>
      <c r="E29" s="312">
        <f>(E4*E28+E13)</f>
        <v>821.5</v>
      </c>
      <c r="F29" s="312">
        <f>(F4*F28+F13)</f>
        <v>1550</v>
      </c>
      <c r="G29" s="312">
        <v>491.07</v>
      </c>
      <c r="H29" s="312">
        <f>(H4*H28+H13)</f>
        <v>1423.25</v>
      </c>
      <c r="I29" s="277">
        <f>SUM(D29:H29)</f>
        <v>5128.82</v>
      </c>
      <c r="K29" s="254">
        <v>1061.07</v>
      </c>
      <c r="N29" s="283"/>
      <c r="O29" s="283"/>
      <c r="P29" s="283"/>
    </row>
    <row r="30" spans="1:16" ht="14.4" customHeight="1">
      <c r="A30" s="688"/>
      <c r="B30" s="661"/>
      <c r="C30" s="292" t="s">
        <v>445</v>
      </c>
      <c r="D30" s="298">
        <f>D29*0.03</f>
        <v>25.29</v>
      </c>
      <c r="E30" s="298">
        <f>E29*0.03</f>
        <v>24.645</v>
      </c>
      <c r="F30" s="298">
        <f>F29*0.03</f>
        <v>46.5</v>
      </c>
      <c r="G30" s="298">
        <v>0.58899999999999997</v>
      </c>
      <c r="H30" s="298">
        <f t="shared" ref="H30" si="10">H29*0.03</f>
        <v>42.697499999999998</v>
      </c>
      <c r="I30" s="277">
        <f>SUM(D30:H30)</f>
        <v>139.72149999999999</v>
      </c>
      <c r="J30" s="254">
        <f>I30*300</f>
        <v>41916.449999999997</v>
      </c>
      <c r="K30" s="254">
        <v>1061.67</v>
      </c>
      <c r="N30" s="283"/>
    </row>
    <row r="31" spans="1:16" ht="14.4" customHeight="1">
      <c r="A31" s="688"/>
      <c r="B31" s="661"/>
      <c r="C31" s="295" t="s">
        <v>446</v>
      </c>
      <c r="D31" s="268">
        <v>1</v>
      </c>
      <c r="E31" s="268">
        <v>1</v>
      </c>
      <c r="F31" s="268">
        <v>1</v>
      </c>
      <c r="G31" s="268">
        <v>6.4</v>
      </c>
      <c r="H31" s="268">
        <v>1</v>
      </c>
      <c r="I31" s="270"/>
      <c r="N31" s="283"/>
    </row>
    <row r="32" spans="1:16" ht="14.4" customHeight="1">
      <c r="A32" s="688"/>
      <c r="B32" s="661"/>
      <c r="C32" s="295" t="s">
        <v>9</v>
      </c>
      <c r="D32" s="268">
        <v>1</v>
      </c>
      <c r="E32" s="268">
        <v>1</v>
      </c>
      <c r="F32" s="268">
        <v>1</v>
      </c>
      <c r="G32" s="268">
        <v>491.07</v>
      </c>
      <c r="H32" s="268">
        <v>1</v>
      </c>
      <c r="I32" s="270"/>
      <c r="N32" s="283"/>
    </row>
    <row r="33" spans="1:13" ht="15" customHeight="1" thickBot="1">
      <c r="A33" s="688"/>
      <c r="B33" s="662"/>
      <c r="C33" s="295" t="s">
        <v>447</v>
      </c>
      <c r="D33" s="268">
        <f>D30*D31*D32</f>
        <v>25.29</v>
      </c>
      <c r="E33" s="268">
        <f>E30*E31*E32</f>
        <v>24.645</v>
      </c>
      <c r="F33" s="268">
        <f>F30*F31*F32</f>
        <v>46.5</v>
      </c>
      <c r="G33" s="268">
        <v>14.731999999999999</v>
      </c>
      <c r="H33" s="268">
        <f>H30*H31*H32</f>
        <v>42.697499999999998</v>
      </c>
      <c r="I33" s="270">
        <f t="shared" ref="I33:I54" si="11">SUM(D33:H33)</f>
        <v>153.86449999999999</v>
      </c>
      <c r="J33" s="254">
        <f>I33*300</f>
        <v>46159.35</v>
      </c>
      <c r="K33" s="254">
        <v>80</v>
      </c>
    </row>
    <row r="34" spans="1:13" ht="14.4" customHeight="1">
      <c r="A34" s="688"/>
      <c r="B34" s="660" t="s">
        <v>448</v>
      </c>
      <c r="C34" s="292" t="s">
        <v>449</v>
      </c>
      <c r="D34" s="314">
        <f>(D4*2+3.14*3/4*D7)</f>
        <v>221.42</v>
      </c>
      <c r="E34" s="314">
        <f>(E4*2+3.14*3/4*E7)</f>
        <v>212</v>
      </c>
      <c r="F34" s="314">
        <f>(F4*2+3.14*3/4*F7)</f>
        <v>400</v>
      </c>
      <c r="G34" s="314">
        <f>(G4*2+3.14*3/4*G7)</f>
        <v>153.46</v>
      </c>
      <c r="H34" s="314">
        <f>(H4*2+3.14*3/4*H7)</f>
        <v>254.71</v>
      </c>
      <c r="I34" s="277">
        <f>SUM(D34:H34)</f>
        <v>1241.5899999999999</v>
      </c>
      <c r="K34" s="254">
        <v>80</v>
      </c>
      <c r="L34" s="283">
        <f>[3]Indicadores!$E$51+[3]Indicadores!$E$52+[3]Indicadores!$E$53+[3]Indicadores!$E$54+[3]Indicadores!$E$61+[3]Indicadores!$E$62+[3]Indicadores!$E$63</f>
        <v>1284.3100000000002</v>
      </c>
      <c r="M34" s="254">
        <v>524.78</v>
      </c>
    </row>
    <row r="35" spans="1:13" ht="14.4" customHeight="1">
      <c r="A35" s="688"/>
      <c r="B35" s="661"/>
      <c r="C35" s="292" t="s">
        <v>450</v>
      </c>
      <c r="D35" s="315"/>
      <c r="E35" s="315"/>
      <c r="F35" s="315"/>
      <c r="G35" s="315"/>
      <c r="H35" s="316"/>
      <c r="I35" s="317">
        <f t="shared" si="11"/>
        <v>0</v>
      </c>
      <c r="K35" s="254">
        <f>SUM(K26:K34)</f>
        <v>5874.0899999999992</v>
      </c>
    </row>
    <row r="36" spans="1:13" ht="14.4" customHeight="1">
      <c r="A36" s="688"/>
      <c r="B36" s="661"/>
      <c r="C36" s="292" t="s">
        <v>451</v>
      </c>
      <c r="D36" s="318"/>
      <c r="E36" s="318"/>
      <c r="F36" s="318"/>
      <c r="G36" s="318">
        <v>8</v>
      </c>
      <c r="H36" s="319">
        <v>10</v>
      </c>
      <c r="I36" s="270">
        <f t="shared" si="11"/>
        <v>18</v>
      </c>
      <c r="K36" s="254">
        <v>5874.09</v>
      </c>
    </row>
    <row r="37" spans="1:13" ht="22.8" customHeight="1">
      <c r="A37" s="688"/>
      <c r="B37" s="320"/>
      <c r="C37" s="292" t="s">
        <v>452</v>
      </c>
      <c r="D37" s="321">
        <f>TRUNC((0.035424*D34+0.019008*D36),2)*1.3</f>
        <v>10.192</v>
      </c>
      <c r="E37" s="321">
        <f>TRUNC((0.035424*E34+0.019008*E36),2)*1.3</f>
        <v>9.75</v>
      </c>
      <c r="F37" s="321">
        <f>TRUNC((0.035424*F34+0.019008*F36),2)*1.3</f>
        <v>18.408000000000001</v>
      </c>
      <c r="G37" s="321">
        <v>7.53</v>
      </c>
      <c r="H37" s="321">
        <f>TRUNC((0.035424*H34+0.019008*H36),2)*1.3</f>
        <v>11.973000000000001</v>
      </c>
      <c r="I37" s="322">
        <f t="shared" si="11"/>
        <v>57.853000000000002</v>
      </c>
    </row>
    <row r="38" spans="1:13" ht="22.8" hidden="1" customHeight="1">
      <c r="A38" s="688"/>
      <c r="B38" s="663" t="s">
        <v>453</v>
      </c>
      <c r="C38" s="292" t="s">
        <v>454</v>
      </c>
      <c r="D38" s="286" t="e">
        <f>#REF!*1.5*0</f>
        <v>#REF!</v>
      </c>
      <c r="E38" s="286"/>
      <c r="F38" s="286"/>
      <c r="G38" s="286">
        <v>0</v>
      </c>
      <c r="H38" s="286"/>
      <c r="I38" s="323" t="e">
        <f t="shared" si="11"/>
        <v>#REF!</v>
      </c>
      <c r="J38" s="254" t="e">
        <f>I38*0.07</f>
        <v>#REF!</v>
      </c>
      <c r="L38" s="283"/>
    </row>
    <row r="39" spans="1:13" ht="22.8" hidden="1" customHeight="1">
      <c r="A39" s="688"/>
      <c r="B39" s="663"/>
      <c r="C39" s="292" t="s">
        <v>455</v>
      </c>
      <c r="D39" s="324"/>
      <c r="E39" s="325"/>
      <c r="F39" s="325"/>
      <c r="G39" s="325"/>
      <c r="H39" s="326"/>
      <c r="I39" s="317">
        <f t="shared" si="11"/>
        <v>0</v>
      </c>
    </row>
    <row r="40" spans="1:13" ht="22.8" hidden="1" customHeight="1">
      <c r="A40" s="688"/>
      <c r="B40" s="663"/>
      <c r="C40" s="292" t="s">
        <v>456</v>
      </c>
      <c r="D40" s="324" t="e">
        <f>D38</f>
        <v>#REF!</v>
      </c>
      <c r="E40" s="324"/>
      <c r="F40" s="324"/>
      <c r="G40" s="324"/>
      <c r="H40" s="324"/>
      <c r="I40" s="270" t="e">
        <f t="shared" si="11"/>
        <v>#REF!</v>
      </c>
    </row>
    <row r="41" spans="1:13" ht="22.8" hidden="1" customHeight="1">
      <c r="A41" s="688"/>
      <c r="B41" s="663"/>
      <c r="C41" s="292" t="s">
        <v>457</v>
      </c>
      <c r="D41" s="324" t="e">
        <f>D40*0.15</f>
        <v>#REF!</v>
      </c>
      <c r="E41" s="324"/>
      <c r="F41" s="324"/>
      <c r="G41" s="324"/>
      <c r="H41" s="324"/>
      <c r="I41" s="270" t="e">
        <f t="shared" si="11"/>
        <v>#REF!</v>
      </c>
    </row>
    <row r="42" spans="1:13" ht="22.8" hidden="1" customHeight="1">
      <c r="A42" s="688"/>
      <c r="B42" s="663"/>
      <c r="C42" s="292" t="s">
        <v>458</v>
      </c>
      <c r="D42" s="324" t="e">
        <f>D40*0.3</f>
        <v>#REF!</v>
      </c>
      <c r="E42" s="324"/>
      <c r="F42" s="324"/>
      <c r="G42" s="324"/>
      <c r="H42" s="324"/>
      <c r="I42" s="270" t="e">
        <f t="shared" si="11"/>
        <v>#REF!</v>
      </c>
    </row>
    <row r="43" spans="1:13" ht="22.8" hidden="1" customHeight="1">
      <c r="A43" s="688"/>
      <c r="B43" s="663"/>
      <c r="C43" s="292" t="s">
        <v>459</v>
      </c>
      <c r="D43" s="324" t="e">
        <f>D38*0.15</f>
        <v>#REF!</v>
      </c>
      <c r="E43" s="324"/>
      <c r="F43" s="324"/>
      <c r="G43" s="324">
        <v>0</v>
      </c>
      <c r="H43" s="324"/>
      <c r="I43" s="270" t="e">
        <f t="shared" si="11"/>
        <v>#REF!</v>
      </c>
    </row>
    <row r="44" spans="1:13" ht="22.8" hidden="1" customHeight="1">
      <c r="A44" s="688"/>
      <c r="B44" s="663"/>
      <c r="C44" s="292" t="s">
        <v>460</v>
      </c>
      <c r="D44" s="324" t="e">
        <f>D40*0.15</f>
        <v>#REF!</v>
      </c>
      <c r="E44" s="324"/>
      <c r="F44" s="324"/>
      <c r="G44" s="324"/>
      <c r="H44" s="324"/>
      <c r="I44" s="270" t="e">
        <f t="shared" si="11"/>
        <v>#REF!</v>
      </c>
    </row>
    <row r="45" spans="1:13" ht="22.8" hidden="1" customHeight="1">
      <c r="A45" s="688"/>
      <c r="B45" s="663"/>
      <c r="C45" s="292" t="s">
        <v>461</v>
      </c>
      <c r="D45" s="327" t="e">
        <f t="shared" ref="D45" si="12">TRUNC(0.0714*0.591*D38,2)</f>
        <v>#REF!</v>
      </c>
      <c r="E45" s="327"/>
      <c r="F45" s="327"/>
      <c r="G45" s="327"/>
      <c r="H45" s="327"/>
      <c r="I45" s="317" t="e">
        <f t="shared" si="11"/>
        <v>#REF!</v>
      </c>
    </row>
    <row r="46" spans="1:13" ht="22.8" hidden="1" customHeight="1">
      <c r="A46" s="688"/>
      <c r="B46" s="663"/>
      <c r="C46" s="292" t="s">
        <v>462</v>
      </c>
      <c r="D46" s="328" t="e">
        <f t="shared" ref="D46" si="13">D38</f>
        <v>#REF!</v>
      </c>
      <c r="E46" s="328"/>
      <c r="F46" s="328"/>
      <c r="G46" s="328">
        <v>0</v>
      </c>
      <c r="H46" s="328"/>
      <c r="I46" s="270" t="e">
        <f t="shared" si="11"/>
        <v>#REF!</v>
      </c>
      <c r="J46" s="254">
        <v>569</v>
      </c>
      <c r="K46" s="283"/>
    </row>
    <row r="47" spans="1:13" ht="22.8" hidden="1" customHeight="1">
      <c r="A47" s="688"/>
      <c r="B47" s="663"/>
      <c r="C47" s="292" t="s">
        <v>463</v>
      </c>
      <c r="D47" s="329" t="e">
        <f>(#REF!*5-4.5*D39)*0.2</f>
        <v>#REF!</v>
      </c>
      <c r="E47" s="329"/>
      <c r="F47" s="329"/>
      <c r="G47" s="329"/>
      <c r="H47" s="329"/>
      <c r="I47" s="317" t="e">
        <f t="shared" si="11"/>
        <v>#REF!</v>
      </c>
    </row>
    <row r="48" spans="1:13" ht="22.8" hidden="1" customHeight="1">
      <c r="A48" s="688"/>
      <c r="B48" s="663"/>
      <c r="C48" s="292" t="s">
        <v>464</v>
      </c>
      <c r="D48" s="330" t="e">
        <f>(#REF!/10)*4*0.2</f>
        <v>#REF!</v>
      </c>
      <c r="E48" s="330"/>
      <c r="F48" s="330"/>
      <c r="G48" s="330"/>
      <c r="H48" s="330"/>
      <c r="I48" s="317" t="e">
        <f t="shared" si="11"/>
        <v>#REF!</v>
      </c>
    </row>
    <row r="49" spans="1:10" ht="22.8" hidden="1" customHeight="1">
      <c r="A49" s="688"/>
      <c r="B49" s="663"/>
      <c r="C49" s="331" t="s">
        <v>465</v>
      </c>
      <c r="D49" s="332" t="e">
        <f>#REF!*4/10</f>
        <v>#REF!</v>
      </c>
      <c r="E49" s="332"/>
      <c r="F49" s="332"/>
      <c r="G49" s="332"/>
      <c r="H49" s="332"/>
      <c r="I49" s="317" t="e">
        <f t="shared" si="11"/>
        <v>#REF!</v>
      </c>
    </row>
    <row r="50" spans="1:10" ht="22.8" hidden="1" customHeight="1">
      <c r="A50" s="688"/>
      <c r="B50" s="663"/>
      <c r="C50" s="331" t="s">
        <v>466</v>
      </c>
      <c r="D50" s="332"/>
      <c r="E50" s="332"/>
      <c r="F50" s="332"/>
      <c r="G50" s="332"/>
      <c r="H50" s="332"/>
      <c r="I50" s="317">
        <f t="shared" si="11"/>
        <v>0</v>
      </c>
    </row>
    <row r="51" spans="1:10" ht="22.8" hidden="1" customHeight="1">
      <c r="A51" s="688"/>
      <c r="B51" s="663"/>
      <c r="C51" s="331" t="s">
        <v>467</v>
      </c>
      <c r="D51" s="332"/>
      <c r="E51" s="332"/>
      <c r="F51" s="332"/>
      <c r="G51" s="332"/>
      <c r="H51" s="332"/>
      <c r="I51" s="317">
        <f t="shared" si="11"/>
        <v>0</v>
      </c>
    </row>
    <row r="52" spans="1:10" ht="22.8" hidden="1" customHeight="1">
      <c r="A52" s="688"/>
      <c r="B52" s="663"/>
      <c r="C52" s="331" t="s">
        <v>468</v>
      </c>
      <c r="D52" s="332"/>
      <c r="E52" s="332"/>
      <c r="F52" s="332"/>
      <c r="G52" s="332"/>
      <c r="H52" s="332"/>
      <c r="I52" s="317">
        <f t="shared" si="11"/>
        <v>0</v>
      </c>
    </row>
    <row r="53" spans="1:10" ht="22.8" hidden="1" customHeight="1">
      <c r="A53" s="688"/>
      <c r="B53" s="663"/>
      <c r="C53" s="279" t="s">
        <v>457</v>
      </c>
      <c r="D53" s="332" t="e">
        <f t="shared" ref="D53" si="14">D46*0.1*1.3</f>
        <v>#REF!</v>
      </c>
      <c r="E53" s="332"/>
      <c r="F53" s="332"/>
      <c r="G53" s="332"/>
      <c r="H53" s="332"/>
      <c r="I53" s="270" t="e">
        <f t="shared" si="11"/>
        <v>#REF!</v>
      </c>
      <c r="J53" s="254">
        <f>569*0.1</f>
        <v>56.900000000000006</v>
      </c>
    </row>
    <row r="54" spans="1:10" ht="22.8" hidden="1" customHeight="1">
      <c r="A54" s="688"/>
      <c r="B54" s="663"/>
      <c r="C54" s="279" t="s">
        <v>469</v>
      </c>
      <c r="D54" s="290" t="e">
        <f>#REF!*0</f>
        <v>#REF!</v>
      </c>
      <c r="E54" s="290"/>
      <c r="F54" s="290"/>
      <c r="G54" s="290"/>
      <c r="H54" s="290"/>
      <c r="I54" s="270" t="e">
        <f t="shared" si="11"/>
        <v>#REF!</v>
      </c>
    </row>
    <row r="55" spans="1:10" ht="22.8" hidden="1" customHeight="1">
      <c r="A55" s="688"/>
      <c r="B55" s="664" t="s">
        <v>470</v>
      </c>
      <c r="C55" s="279" t="s">
        <v>471</v>
      </c>
      <c r="D55" s="333"/>
      <c r="E55" s="333"/>
      <c r="F55" s="333"/>
      <c r="G55" s="333"/>
      <c r="H55" s="333"/>
      <c r="I55" s="323"/>
    </row>
    <row r="56" spans="1:10" ht="22.8" hidden="1" customHeight="1">
      <c r="A56" s="688"/>
      <c r="B56" s="665"/>
      <c r="C56" s="279" t="s">
        <v>472</v>
      </c>
      <c r="D56" s="333"/>
      <c r="E56" s="333"/>
      <c r="F56" s="333"/>
      <c r="G56" s="333"/>
      <c r="H56" s="333"/>
      <c r="I56" s="323"/>
    </row>
    <row r="57" spans="1:10" ht="22.8" hidden="1" customHeight="1">
      <c r="A57" s="688"/>
      <c r="B57" s="665"/>
      <c r="C57" s="279" t="s">
        <v>473</v>
      </c>
      <c r="D57" s="333"/>
      <c r="E57" s="333"/>
      <c r="F57" s="333"/>
      <c r="G57" s="333"/>
      <c r="H57" s="333"/>
      <c r="I57" s="323"/>
    </row>
    <row r="58" spans="1:10" ht="22.8" hidden="1" customHeight="1">
      <c r="A58" s="688"/>
      <c r="B58" s="665"/>
      <c r="C58" s="279" t="s">
        <v>474</v>
      </c>
      <c r="D58" s="333"/>
      <c r="E58" s="333"/>
      <c r="F58" s="333"/>
      <c r="G58" s="333"/>
      <c r="H58" s="333"/>
      <c r="I58" s="317">
        <f>SUM(D58:H58)</f>
        <v>0</v>
      </c>
    </row>
    <row r="59" spans="1:10" ht="22.8" hidden="1" customHeight="1">
      <c r="A59" s="688"/>
      <c r="B59" s="665"/>
      <c r="C59" s="279" t="s">
        <v>475</v>
      </c>
      <c r="D59" s="333"/>
      <c r="E59" s="333"/>
      <c r="F59" s="333"/>
      <c r="G59" s="333"/>
      <c r="H59" s="333"/>
      <c r="I59" s="323"/>
    </row>
    <row r="60" spans="1:10" ht="22.8" hidden="1" customHeight="1">
      <c r="A60" s="688"/>
      <c r="B60" s="665"/>
      <c r="C60" s="279" t="s">
        <v>476</v>
      </c>
      <c r="D60" s="333"/>
      <c r="E60" s="333"/>
      <c r="F60" s="333"/>
      <c r="G60" s="333"/>
      <c r="H60" s="333"/>
      <c r="I60" s="323"/>
    </row>
    <row r="61" spans="1:10" ht="22.8" hidden="1" customHeight="1">
      <c r="A61" s="688"/>
      <c r="B61" s="665"/>
      <c r="C61" s="279" t="s">
        <v>477</v>
      </c>
      <c r="D61" s="333"/>
      <c r="E61" s="333"/>
      <c r="F61" s="333"/>
      <c r="G61" s="333"/>
      <c r="H61" s="333"/>
      <c r="I61" s="317">
        <f>SUM(D61:H61)</f>
        <v>0</v>
      </c>
    </row>
    <row r="62" spans="1:10" ht="22.8" hidden="1" customHeight="1">
      <c r="A62" s="688"/>
      <c r="B62" s="666"/>
      <c r="C62" s="254"/>
      <c r="D62" s="333"/>
      <c r="E62" s="333"/>
      <c r="F62" s="333"/>
      <c r="G62" s="333"/>
      <c r="H62" s="333"/>
      <c r="I62" s="323"/>
    </row>
    <row r="63" spans="1:10" s="255" customFormat="1" ht="22.8" hidden="1" customHeight="1">
      <c r="A63" s="688"/>
      <c r="B63" s="334" t="s">
        <v>478</v>
      </c>
      <c r="C63" s="335"/>
      <c r="D63" s="336"/>
      <c r="E63" s="336"/>
      <c r="F63" s="336"/>
      <c r="G63" s="336"/>
      <c r="H63" s="336"/>
      <c r="I63" s="337" t="s">
        <v>419</v>
      </c>
    </row>
    <row r="64" spans="1:10" ht="22.8" hidden="1" customHeight="1">
      <c r="A64" s="688"/>
      <c r="B64" s="667" t="s">
        <v>479</v>
      </c>
      <c r="C64" s="338" t="s">
        <v>480</v>
      </c>
      <c r="D64" s="669" t="s">
        <v>481</v>
      </c>
      <c r="E64" s="670"/>
      <c r="F64" s="670"/>
      <c r="G64" s="670"/>
      <c r="H64" s="670"/>
      <c r="I64" s="339">
        <v>12</v>
      </c>
    </row>
    <row r="65" spans="1:9" ht="13.2" hidden="1" customHeight="1">
      <c r="A65" s="688"/>
      <c r="B65" s="668"/>
      <c r="C65" s="340"/>
      <c r="D65" s="341"/>
      <c r="E65" s="341"/>
      <c r="F65" s="341"/>
      <c r="G65" s="341"/>
      <c r="H65" s="342"/>
      <c r="I65" s="343"/>
    </row>
    <row r="66" spans="1:9" ht="13.2" hidden="1" customHeight="1">
      <c r="A66" s="688"/>
      <c r="B66" s="668"/>
      <c r="C66" s="658" t="s">
        <v>425</v>
      </c>
      <c r="D66" s="659"/>
      <c r="E66" s="344"/>
      <c r="F66" s="344"/>
      <c r="G66" s="344"/>
      <c r="H66" s="345"/>
      <c r="I66" s="343"/>
    </row>
    <row r="67" spans="1:9" ht="13.95" hidden="1" customHeight="1">
      <c r="A67" s="688"/>
      <c r="B67" s="668"/>
      <c r="C67" s="658" t="s">
        <v>426</v>
      </c>
      <c r="D67" s="659"/>
      <c r="E67" s="344"/>
      <c r="F67" s="344"/>
      <c r="G67" s="344"/>
      <c r="H67" s="345"/>
      <c r="I67" s="343"/>
    </row>
    <row r="68" spans="1:9" ht="13.2" hidden="1" customHeight="1">
      <c r="A68" s="688"/>
      <c r="B68" s="668"/>
      <c r="C68" s="346"/>
      <c r="D68" s="347"/>
      <c r="E68" s="347"/>
      <c r="F68" s="347"/>
      <c r="G68" s="347"/>
      <c r="H68" s="348"/>
      <c r="I68" s="349"/>
    </row>
    <row r="69" spans="1:9" ht="13.2" hidden="1" customHeight="1">
      <c r="A69" s="688"/>
      <c r="B69" s="668"/>
      <c r="C69" s="658" t="s">
        <v>449</v>
      </c>
      <c r="D69" s="659"/>
      <c r="E69" s="344"/>
      <c r="F69" s="344"/>
      <c r="G69" s="344"/>
      <c r="H69" s="345"/>
      <c r="I69" s="349"/>
    </row>
    <row r="70" spans="1:9" ht="13.95" hidden="1" customHeight="1">
      <c r="A70" s="688"/>
      <c r="B70" s="668"/>
      <c r="C70" s="658" t="s">
        <v>450</v>
      </c>
      <c r="D70" s="659"/>
      <c r="E70" s="344"/>
      <c r="F70" s="344"/>
      <c r="G70" s="344"/>
      <c r="H70" s="345"/>
      <c r="I70" s="349"/>
    </row>
    <row r="71" spans="1:9" ht="13.2" hidden="1" customHeight="1">
      <c r="A71" s="688"/>
      <c r="B71" s="668"/>
      <c r="C71" s="350"/>
      <c r="D71" s="351"/>
      <c r="E71" s="351"/>
      <c r="F71" s="351"/>
      <c r="G71" s="351"/>
      <c r="H71" s="348"/>
      <c r="I71" s="349"/>
    </row>
    <row r="72" spans="1:9" ht="13.2" hidden="1" customHeight="1">
      <c r="A72" s="688"/>
      <c r="B72" s="668"/>
      <c r="C72" s="658" t="s">
        <v>482</v>
      </c>
      <c r="D72" s="659"/>
      <c r="E72" s="344"/>
      <c r="F72" s="344"/>
      <c r="G72" s="344"/>
      <c r="H72" s="345"/>
      <c r="I72" s="349"/>
    </row>
    <row r="73" spans="1:9" ht="13.95" hidden="1" customHeight="1">
      <c r="A73" s="688"/>
      <c r="B73" s="668"/>
      <c r="C73" s="658"/>
      <c r="D73" s="659"/>
      <c r="E73" s="344"/>
      <c r="F73" s="344"/>
      <c r="G73" s="344"/>
      <c r="H73" s="345"/>
      <c r="I73" s="349"/>
    </row>
    <row r="74" spans="1:9" ht="13.2" hidden="1" customHeight="1">
      <c r="A74" s="688"/>
      <c r="B74" s="668"/>
      <c r="C74" s="352"/>
      <c r="D74" s="351"/>
      <c r="E74" s="351"/>
      <c r="F74" s="351"/>
      <c r="G74" s="351"/>
      <c r="H74" s="348"/>
      <c r="I74" s="349"/>
    </row>
    <row r="75" spans="1:9" ht="13.2" hidden="1" customHeight="1">
      <c r="A75" s="688"/>
      <c r="B75" s="668"/>
      <c r="C75" s="658" t="s">
        <v>483</v>
      </c>
      <c r="D75" s="659"/>
      <c r="E75" s="344"/>
      <c r="F75" s="344"/>
      <c r="G75" s="344"/>
      <c r="H75" s="345"/>
      <c r="I75" s="349"/>
    </row>
    <row r="76" spans="1:9" ht="13.95" hidden="1" customHeight="1">
      <c r="A76" s="688"/>
      <c r="B76" s="668"/>
      <c r="C76" s="658"/>
      <c r="D76" s="659"/>
      <c r="E76" s="344"/>
      <c r="F76" s="344"/>
      <c r="G76" s="344"/>
      <c r="H76" s="345"/>
      <c r="I76" s="349"/>
    </row>
    <row r="77" spans="1:9" ht="13.2" hidden="1" customHeight="1">
      <c r="A77" s="688"/>
      <c r="B77" s="668"/>
      <c r="C77" s="346"/>
      <c r="D77" s="353"/>
      <c r="E77" s="353"/>
      <c r="F77" s="353"/>
      <c r="G77" s="353"/>
      <c r="H77" s="345"/>
      <c r="I77" s="349"/>
    </row>
    <row r="78" spans="1:9" ht="13.2" hidden="1" customHeight="1">
      <c r="A78" s="688"/>
      <c r="B78" s="668"/>
      <c r="C78" s="658" t="s">
        <v>484</v>
      </c>
      <c r="D78" s="659"/>
      <c r="E78" s="344"/>
      <c r="F78" s="344"/>
      <c r="G78" s="344"/>
      <c r="H78" s="345"/>
      <c r="I78" s="349"/>
    </row>
    <row r="79" spans="1:9" ht="13.95" hidden="1" customHeight="1">
      <c r="A79" s="688"/>
      <c r="B79" s="668"/>
      <c r="C79" s="658"/>
      <c r="D79" s="659"/>
      <c r="E79" s="344"/>
      <c r="F79" s="344"/>
      <c r="G79" s="344"/>
      <c r="H79" s="345"/>
      <c r="I79" s="349"/>
    </row>
    <row r="80" spans="1:9" ht="13.2" hidden="1" customHeight="1">
      <c r="A80" s="688"/>
      <c r="B80" s="668"/>
      <c r="C80" s="340"/>
      <c r="D80" s="341"/>
      <c r="E80" s="341"/>
      <c r="F80" s="341"/>
      <c r="G80" s="341"/>
      <c r="H80" s="342"/>
      <c r="I80" s="343"/>
    </row>
    <row r="81" spans="1:9" ht="14.4" hidden="1" customHeight="1">
      <c r="A81" s="688"/>
      <c r="B81" s="668"/>
      <c r="C81" s="354" t="s">
        <v>485</v>
      </c>
      <c r="D81" s="653" t="s">
        <v>486</v>
      </c>
      <c r="E81" s="654"/>
      <c r="F81" s="654"/>
      <c r="G81" s="654"/>
      <c r="H81" s="654"/>
      <c r="I81" s="343">
        <v>9</v>
      </c>
    </row>
    <row r="82" spans="1:9" ht="14.4" hidden="1" customHeight="1">
      <c r="A82" s="688"/>
      <c r="B82" s="668"/>
      <c r="C82" s="354" t="s">
        <v>487</v>
      </c>
      <c r="D82" s="653" t="s">
        <v>488</v>
      </c>
      <c r="E82" s="654"/>
      <c r="F82" s="654"/>
      <c r="G82" s="654"/>
      <c r="H82" s="654"/>
      <c r="I82" s="343"/>
    </row>
    <row r="83" spans="1:9" ht="14.4" hidden="1" customHeight="1">
      <c r="A83" s="688"/>
      <c r="B83" s="668"/>
      <c r="C83" s="354" t="s">
        <v>489</v>
      </c>
      <c r="D83" s="653" t="s">
        <v>488</v>
      </c>
      <c r="E83" s="654"/>
      <c r="F83" s="654"/>
      <c r="G83" s="654"/>
      <c r="H83" s="654"/>
      <c r="I83" s="343"/>
    </row>
    <row r="84" spans="1:9" ht="14.4" hidden="1" customHeight="1">
      <c r="A84" s="688"/>
      <c r="B84" s="668"/>
      <c r="C84" s="354" t="s">
        <v>490</v>
      </c>
      <c r="D84" s="653" t="s">
        <v>491</v>
      </c>
      <c r="E84" s="654"/>
      <c r="F84" s="654"/>
      <c r="G84" s="654"/>
      <c r="H84" s="654"/>
      <c r="I84" s="343"/>
    </row>
    <row r="85" spans="1:9" ht="13.8" hidden="1" customHeight="1">
      <c r="A85" s="688"/>
      <c r="B85" s="668"/>
      <c r="C85" s="355" t="s">
        <v>492</v>
      </c>
      <c r="D85" s="655" t="s">
        <v>491</v>
      </c>
      <c r="E85" s="656"/>
      <c r="F85" s="656"/>
      <c r="G85" s="656"/>
      <c r="H85" s="656"/>
      <c r="I85" s="356"/>
    </row>
    <row r="87" spans="1:9" ht="26.4" hidden="1">
      <c r="C87" s="357" t="s">
        <v>498</v>
      </c>
      <c r="D87" s="358" t="s">
        <v>499</v>
      </c>
      <c r="E87" s="358"/>
      <c r="F87" s="358"/>
      <c r="G87" s="358"/>
      <c r="H87" s="359"/>
    </row>
    <row r="88" spans="1:9" hidden="1">
      <c r="C88" s="657" t="s">
        <v>496</v>
      </c>
      <c r="D88" s="358">
        <v>0.16739999999999999</v>
      </c>
      <c r="E88" s="358"/>
      <c r="F88" s="358"/>
      <c r="G88" s="358"/>
      <c r="H88" s="358"/>
    </row>
    <row r="89" spans="1:9" hidden="1">
      <c r="C89" s="657"/>
      <c r="D89" s="358" t="s">
        <v>245</v>
      </c>
      <c r="E89" s="358"/>
      <c r="F89" s="358"/>
      <c r="G89" s="358"/>
      <c r="H89" s="358"/>
    </row>
    <row r="90" spans="1:9" hidden="1">
      <c r="C90" s="357" t="s">
        <v>500</v>
      </c>
      <c r="D90" s="358">
        <v>30</v>
      </c>
      <c r="E90" s="358"/>
      <c r="F90" s="358"/>
      <c r="G90" s="358"/>
      <c r="H90" s="358"/>
    </row>
    <row r="91" spans="1:9" hidden="1">
      <c r="C91" s="357" t="s">
        <v>501</v>
      </c>
      <c r="D91" s="358">
        <v>295</v>
      </c>
      <c r="E91" s="358"/>
      <c r="F91" s="358"/>
      <c r="G91" s="358"/>
      <c r="H91" s="358"/>
    </row>
  </sheetData>
  <mergeCells count="41">
    <mergeCell ref="A2:A85"/>
    <mergeCell ref="B2:C3"/>
    <mergeCell ref="D2:D3"/>
    <mergeCell ref="E2:E3"/>
    <mergeCell ref="F2:F3"/>
    <mergeCell ref="B7:C7"/>
    <mergeCell ref="B8:C8"/>
    <mergeCell ref="B9:C9"/>
    <mergeCell ref="B10:C10"/>
    <mergeCell ref="B25:B27"/>
    <mergeCell ref="H2:H3"/>
    <mergeCell ref="I2:I3"/>
    <mergeCell ref="J2:J3"/>
    <mergeCell ref="B4:C4"/>
    <mergeCell ref="B5:C5"/>
    <mergeCell ref="B6:C6"/>
    <mergeCell ref="G2:G3"/>
    <mergeCell ref="B11:C11"/>
    <mergeCell ref="B12:C12"/>
    <mergeCell ref="B13:C13"/>
    <mergeCell ref="B14:B17"/>
    <mergeCell ref="B20:B24"/>
    <mergeCell ref="D64:H64"/>
    <mergeCell ref="C66:D66"/>
    <mergeCell ref="C67:D67"/>
    <mergeCell ref="C69:D69"/>
    <mergeCell ref="C70:D70"/>
    <mergeCell ref="B28:B33"/>
    <mergeCell ref="B34:B36"/>
    <mergeCell ref="B38:B54"/>
    <mergeCell ref="B55:B62"/>
    <mergeCell ref="B64:B85"/>
    <mergeCell ref="D84:H84"/>
    <mergeCell ref="D85:H85"/>
    <mergeCell ref="C88:C89"/>
    <mergeCell ref="C72:D73"/>
    <mergeCell ref="C75:D76"/>
    <mergeCell ref="C78:D79"/>
    <mergeCell ref="D81:H81"/>
    <mergeCell ref="D82:H82"/>
    <mergeCell ref="D83:H83"/>
  </mergeCells>
  <dataValidations count="2">
    <dataValidation type="list" allowBlank="1" showInputMessage="1" showErrorMessage="1" sqref="H5">
      <formula1>$J$4:$J$5</formula1>
    </dataValidation>
    <dataValidation type="list" allowBlank="1" showInputMessage="1" showErrorMessage="1" sqref="IW5:JD5 WVI983064:WVP983064 SS5:SZ5 ACO5:ACV5 AMK5:AMR5 AWG5:AWN5 BGC5:BGJ5 BPY5:BQF5 BZU5:CAB5 CJQ5:CJX5 CTM5:CTT5 DDI5:DDP5 DNE5:DNL5 DXA5:DXH5 EGW5:EHD5 EQS5:EQZ5 FAO5:FAV5 FKK5:FKR5 FUG5:FUN5 GEC5:GEJ5 GNY5:GOF5 GXU5:GYB5 HHQ5:HHX5 HRM5:HRT5 IBI5:IBP5 ILE5:ILL5 IVA5:IVH5 JEW5:JFD5 JOS5:JOZ5 JYO5:JYV5 KIK5:KIR5 KSG5:KSN5 LCC5:LCJ5 LLY5:LMF5 LVU5:LWB5 MFQ5:MFX5 MPM5:MPT5 MZI5:MZP5 NJE5:NJL5 NTA5:NTH5 OCW5:ODD5 OMS5:OMZ5 OWO5:OWV5 PGK5:PGR5 PQG5:PQN5 QAC5:QAJ5 QJY5:QKF5 QTU5:QUB5 RDQ5:RDX5 RNM5:RNT5 RXI5:RXP5 SHE5:SHL5 SRA5:SRH5 TAW5:TBD5 TKS5:TKZ5 TUO5:TUV5 UEK5:UER5 UOG5:UON5 UYC5:UYJ5 VHY5:VIF5 VRU5:VSB5 WBQ5:WBX5 WLM5:WLT5 WVI5:WVP5 D65560:H65560 IW65560:JD65560 SS65560:SZ65560 ACO65560:ACV65560 AMK65560:AMR65560 AWG65560:AWN65560 BGC65560:BGJ65560 BPY65560:BQF65560 BZU65560:CAB65560 CJQ65560:CJX65560 CTM65560:CTT65560 DDI65560:DDP65560 DNE65560:DNL65560 DXA65560:DXH65560 EGW65560:EHD65560 EQS65560:EQZ65560 FAO65560:FAV65560 FKK65560:FKR65560 FUG65560:FUN65560 GEC65560:GEJ65560 GNY65560:GOF65560 GXU65560:GYB65560 HHQ65560:HHX65560 HRM65560:HRT65560 IBI65560:IBP65560 ILE65560:ILL65560 IVA65560:IVH65560 JEW65560:JFD65560 JOS65560:JOZ65560 JYO65560:JYV65560 KIK65560:KIR65560 KSG65560:KSN65560 LCC65560:LCJ65560 LLY65560:LMF65560 LVU65560:LWB65560 MFQ65560:MFX65560 MPM65560:MPT65560 MZI65560:MZP65560 NJE65560:NJL65560 NTA65560:NTH65560 OCW65560:ODD65560 OMS65560:OMZ65560 OWO65560:OWV65560 PGK65560:PGR65560 PQG65560:PQN65560 QAC65560:QAJ65560 QJY65560:QKF65560 QTU65560:QUB65560 RDQ65560:RDX65560 RNM65560:RNT65560 RXI65560:RXP65560 SHE65560:SHL65560 SRA65560:SRH65560 TAW65560:TBD65560 TKS65560:TKZ65560 TUO65560:TUV65560 UEK65560:UER65560 UOG65560:UON65560 UYC65560:UYJ65560 VHY65560:VIF65560 VRU65560:VSB65560 WBQ65560:WBX65560 WLM65560:WLT65560 WVI65560:WVP65560 D131096:H131096 IW131096:JD131096 SS131096:SZ131096 ACO131096:ACV131096 AMK131096:AMR131096 AWG131096:AWN131096 BGC131096:BGJ131096 BPY131096:BQF131096 BZU131096:CAB131096 CJQ131096:CJX131096 CTM131096:CTT131096 DDI131096:DDP131096 DNE131096:DNL131096 DXA131096:DXH131096 EGW131096:EHD131096 EQS131096:EQZ131096 FAO131096:FAV131096 FKK131096:FKR131096 FUG131096:FUN131096 GEC131096:GEJ131096 GNY131096:GOF131096 GXU131096:GYB131096 HHQ131096:HHX131096 HRM131096:HRT131096 IBI131096:IBP131096 ILE131096:ILL131096 IVA131096:IVH131096 JEW131096:JFD131096 JOS131096:JOZ131096 JYO131096:JYV131096 KIK131096:KIR131096 KSG131096:KSN131096 LCC131096:LCJ131096 LLY131096:LMF131096 LVU131096:LWB131096 MFQ131096:MFX131096 MPM131096:MPT131096 MZI131096:MZP131096 NJE131096:NJL131096 NTA131096:NTH131096 OCW131096:ODD131096 OMS131096:OMZ131096 OWO131096:OWV131096 PGK131096:PGR131096 PQG131096:PQN131096 QAC131096:QAJ131096 QJY131096:QKF131096 QTU131096:QUB131096 RDQ131096:RDX131096 RNM131096:RNT131096 RXI131096:RXP131096 SHE131096:SHL131096 SRA131096:SRH131096 TAW131096:TBD131096 TKS131096:TKZ131096 TUO131096:TUV131096 UEK131096:UER131096 UOG131096:UON131096 UYC131096:UYJ131096 VHY131096:VIF131096 VRU131096:VSB131096 WBQ131096:WBX131096 WLM131096:WLT131096 WVI131096:WVP131096 D196632:H196632 IW196632:JD196632 SS196632:SZ196632 ACO196632:ACV196632 AMK196632:AMR196632 AWG196632:AWN196632 BGC196632:BGJ196632 BPY196632:BQF196632 BZU196632:CAB196632 CJQ196632:CJX196632 CTM196632:CTT196632 DDI196632:DDP196632 DNE196632:DNL196632 DXA196632:DXH196632 EGW196632:EHD196632 EQS196632:EQZ196632 FAO196632:FAV196632 FKK196632:FKR196632 FUG196632:FUN196632 GEC196632:GEJ196632 GNY196632:GOF196632 GXU196632:GYB196632 HHQ196632:HHX196632 HRM196632:HRT196632 IBI196632:IBP196632 ILE196632:ILL196632 IVA196632:IVH196632 JEW196632:JFD196632 JOS196632:JOZ196632 JYO196632:JYV196632 KIK196632:KIR196632 KSG196632:KSN196632 LCC196632:LCJ196632 LLY196632:LMF196632 LVU196632:LWB196632 MFQ196632:MFX196632 MPM196632:MPT196632 MZI196632:MZP196632 NJE196632:NJL196632 NTA196632:NTH196632 OCW196632:ODD196632 OMS196632:OMZ196632 OWO196632:OWV196632 PGK196632:PGR196632 PQG196632:PQN196632 QAC196632:QAJ196632 QJY196632:QKF196632 QTU196632:QUB196632 RDQ196632:RDX196632 RNM196632:RNT196632 RXI196632:RXP196632 SHE196632:SHL196632 SRA196632:SRH196632 TAW196632:TBD196632 TKS196632:TKZ196632 TUO196632:TUV196632 UEK196632:UER196632 UOG196632:UON196632 UYC196632:UYJ196632 VHY196632:VIF196632 VRU196632:VSB196632 WBQ196632:WBX196632 WLM196632:WLT196632 WVI196632:WVP196632 D262168:H262168 IW262168:JD262168 SS262168:SZ262168 ACO262168:ACV262168 AMK262168:AMR262168 AWG262168:AWN262168 BGC262168:BGJ262168 BPY262168:BQF262168 BZU262168:CAB262168 CJQ262168:CJX262168 CTM262168:CTT262168 DDI262168:DDP262168 DNE262168:DNL262168 DXA262168:DXH262168 EGW262168:EHD262168 EQS262168:EQZ262168 FAO262168:FAV262168 FKK262168:FKR262168 FUG262168:FUN262168 GEC262168:GEJ262168 GNY262168:GOF262168 GXU262168:GYB262168 HHQ262168:HHX262168 HRM262168:HRT262168 IBI262168:IBP262168 ILE262168:ILL262168 IVA262168:IVH262168 JEW262168:JFD262168 JOS262168:JOZ262168 JYO262168:JYV262168 KIK262168:KIR262168 KSG262168:KSN262168 LCC262168:LCJ262168 LLY262168:LMF262168 LVU262168:LWB262168 MFQ262168:MFX262168 MPM262168:MPT262168 MZI262168:MZP262168 NJE262168:NJL262168 NTA262168:NTH262168 OCW262168:ODD262168 OMS262168:OMZ262168 OWO262168:OWV262168 PGK262168:PGR262168 PQG262168:PQN262168 QAC262168:QAJ262168 QJY262168:QKF262168 QTU262168:QUB262168 RDQ262168:RDX262168 RNM262168:RNT262168 RXI262168:RXP262168 SHE262168:SHL262168 SRA262168:SRH262168 TAW262168:TBD262168 TKS262168:TKZ262168 TUO262168:TUV262168 UEK262168:UER262168 UOG262168:UON262168 UYC262168:UYJ262168 VHY262168:VIF262168 VRU262168:VSB262168 WBQ262168:WBX262168 WLM262168:WLT262168 WVI262168:WVP262168 D327704:H327704 IW327704:JD327704 SS327704:SZ327704 ACO327704:ACV327704 AMK327704:AMR327704 AWG327704:AWN327704 BGC327704:BGJ327704 BPY327704:BQF327704 BZU327704:CAB327704 CJQ327704:CJX327704 CTM327704:CTT327704 DDI327704:DDP327704 DNE327704:DNL327704 DXA327704:DXH327704 EGW327704:EHD327704 EQS327704:EQZ327704 FAO327704:FAV327704 FKK327704:FKR327704 FUG327704:FUN327704 GEC327704:GEJ327704 GNY327704:GOF327704 GXU327704:GYB327704 HHQ327704:HHX327704 HRM327704:HRT327704 IBI327704:IBP327704 ILE327704:ILL327704 IVA327704:IVH327704 JEW327704:JFD327704 JOS327704:JOZ327704 JYO327704:JYV327704 KIK327704:KIR327704 KSG327704:KSN327704 LCC327704:LCJ327704 LLY327704:LMF327704 LVU327704:LWB327704 MFQ327704:MFX327704 MPM327704:MPT327704 MZI327704:MZP327704 NJE327704:NJL327704 NTA327704:NTH327704 OCW327704:ODD327704 OMS327704:OMZ327704 OWO327704:OWV327704 PGK327704:PGR327704 PQG327704:PQN327704 QAC327704:QAJ327704 QJY327704:QKF327704 QTU327704:QUB327704 RDQ327704:RDX327704 RNM327704:RNT327704 RXI327704:RXP327704 SHE327704:SHL327704 SRA327704:SRH327704 TAW327704:TBD327704 TKS327704:TKZ327704 TUO327704:TUV327704 UEK327704:UER327704 UOG327704:UON327704 UYC327704:UYJ327704 VHY327704:VIF327704 VRU327704:VSB327704 WBQ327704:WBX327704 WLM327704:WLT327704 WVI327704:WVP327704 D393240:H393240 IW393240:JD393240 SS393240:SZ393240 ACO393240:ACV393240 AMK393240:AMR393240 AWG393240:AWN393240 BGC393240:BGJ393240 BPY393240:BQF393240 BZU393240:CAB393240 CJQ393240:CJX393240 CTM393240:CTT393240 DDI393240:DDP393240 DNE393240:DNL393240 DXA393240:DXH393240 EGW393240:EHD393240 EQS393240:EQZ393240 FAO393240:FAV393240 FKK393240:FKR393240 FUG393240:FUN393240 GEC393240:GEJ393240 GNY393240:GOF393240 GXU393240:GYB393240 HHQ393240:HHX393240 HRM393240:HRT393240 IBI393240:IBP393240 ILE393240:ILL393240 IVA393240:IVH393240 JEW393240:JFD393240 JOS393240:JOZ393240 JYO393240:JYV393240 KIK393240:KIR393240 KSG393240:KSN393240 LCC393240:LCJ393240 LLY393240:LMF393240 LVU393240:LWB393240 MFQ393240:MFX393240 MPM393240:MPT393240 MZI393240:MZP393240 NJE393240:NJL393240 NTA393240:NTH393240 OCW393240:ODD393240 OMS393240:OMZ393240 OWO393240:OWV393240 PGK393240:PGR393240 PQG393240:PQN393240 QAC393240:QAJ393240 QJY393240:QKF393240 QTU393240:QUB393240 RDQ393240:RDX393240 RNM393240:RNT393240 RXI393240:RXP393240 SHE393240:SHL393240 SRA393240:SRH393240 TAW393240:TBD393240 TKS393240:TKZ393240 TUO393240:TUV393240 UEK393240:UER393240 UOG393240:UON393240 UYC393240:UYJ393240 VHY393240:VIF393240 VRU393240:VSB393240 WBQ393240:WBX393240 WLM393240:WLT393240 WVI393240:WVP393240 D458776:H458776 IW458776:JD458776 SS458776:SZ458776 ACO458776:ACV458776 AMK458776:AMR458776 AWG458776:AWN458776 BGC458776:BGJ458776 BPY458776:BQF458776 BZU458776:CAB458776 CJQ458776:CJX458776 CTM458776:CTT458776 DDI458776:DDP458776 DNE458776:DNL458776 DXA458776:DXH458776 EGW458776:EHD458776 EQS458776:EQZ458776 FAO458776:FAV458776 FKK458776:FKR458776 FUG458776:FUN458776 GEC458776:GEJ458776 GNY458776:GOF458776 GXU458776:GYB458776 HHQ458776:HHX458776 HRM458776:HRT458776 IBI458776:IBP458776 ILE458776:ILL458776 IVA458776:IVH458776 JEW458776:JFD458776 JOS458776:JOZ458776 JYO458776:JYV458776 KIK458776:KIR458776 KSG458776:KSN458776 LCC458776:LCJ458776 LLY458776:LMF458776 LVU458776:LWB458776 MFQ458776:MFX458776 MPM458776:MPT458776 MZI458776:MZP458776 NJE458776:NJL458776 NTA458776:NTH458776 OCW458776:ODD458776 OMS458776:OMZ458776 OWO458776:OWV458776 PGK458776:PGR458776 PQG458776:PQN458776 QAC458776:QAJ458776 QJY458776:QKF458776 QTU458776:QUB458776 RDQ458776:RDX458776 RNM458776:RNT458776 RXI458776:RXP458776 SHE458776:SHL458776 SRA458776:SRH458776 TAW458776:TBD458776 TKS458776:TKZ458776 TUO458776:TUV458776 UEK458776:UER458776 UOG458776:UON458776 UYC458776:UYJ458776 VHY458776:VIF458776 VRU458776:VSB458776 WBQ458776:WBX458776 WLM458776:WLT458776 WVI458776:WVP458776 D524312:H524312 IW524312:JD524312 SS524312:SZ524312 ACO524312:ACV524312 AMK524312:AMR524312 AWG524312:AWN524312 BGC524312:BGJ524312 BPY524312:BQF524312 BZU524312:CAB524312 CJQ524312:CJX524312 CTM524312:CTT524312 DDI524312:DDP524312 DNE524312:DNL524312 DXA524312:DXH524312 EGW524312:EHD524312 EQS524312:EQZ524312 FAO524312:FAV524312 FKK524312:FKR524312 FUG524312:FUN524312 GEC524312:GEJ524312 GNY524312:GOF524312 GXU524312:GYB524312 HHQ524312:HHX524312 HRM524312:HRT524312 IBI524312:IBP524312 ILE524312:ILL524312 IVA524312:IVH524312 JEW524312:JFD524312 JOS524312:JOZ524312 JYO524312:JYV524312 KIK524312:KIR524312 KSG524312:KSN524312 LCC524312:LCJ524312 LLY524312:LMF524312 LVU524312:LWB524312 MFQ524312:MFX524312 MPM524312:MPT524312 MZI524312:MZP524312 NJE524312:NJL524312 NTA524312:NTH524312 OCW524312:ODD524312 OMS524312:OMZ524312 OWO524312:OWV524312 PGK524312:PGR524312 PQG524312:PQN524312 QAC524312:QAJ524312 QJY524312:QKF524312 QTU524312:QUB524312 RDQ524312:RDX524312 RNM524312:RNT524312 RXI524312:RXP524312 SHE524312:SHL524312 SRA524312:SRH524312 TAW524312:TBD524312 TKS524312:TKZ524312 TUO524312:TUV524312 UEK524312:UER524312 UOG524312:UON524312 UYC524312:UYJ524312 VHY524312:VIF524312 VRU524312:VSB524312 WBQ524312:WBX524312 WLM524312:WLT524312 WVI524312:WVP524312 D589848:H589848 IW589848:JD589848 SS589848:SZ589848 ACO589848:ACV589848 AMK589848:AMR589848 AWG589848:AWN589848 BGC589848:BGJ589848 BPY589848:BQF589848 BZU589848:CAB589848 CJQ589848:CJX589848 CTM589848:CTT589848 DDI589848:DDP589848 DNE589848:DNL589848 DXA589848:DXH589848 EGW589848:EHD589848 EQS589848:EQZ589848 FAO589848:FAV589848 FKK589848:FKR589848 FUG589848:FUN589848 GEC589848:GEJ589848 GNY589848:GOF589848 GXU589848:GYB589848 HHQ589848:HHX589848 HRM589848:HRT589848 IBI589848:IBP589848 ILE589848:ILL589848 IVA589848:IVH589848 JEW589848:JFD589848 JOS589848:JOZ589848 JYO589848:JYV589848 KIK589848:KIR589848 KSG589848:KSN589848 LCC589848:LCJ589848 LLY589848:LMF589848 LVU589848:LWB589848 MFQ589848:MFX589848 MPM589848:MPT589848 MZI589848:MZP589848 NJE589848:NJL589848 NTA589848:NTH589848 OCW589848:ODD589848 OMS589848:OMZ589848 OWO589848:OWV589848 PGK589848:PGR589848 PQG589848:PQN589848 QAC589848:QAJ589848 QJY589848:QKF589848 QTU589848:QUB589848 RDQ589848:RDX589848 RNM589848:RNT589848 RXI589848:RXP589848 SHE589848:SHL589848 SRA589848:SRH589848 TAW589848:TBD589848 TKS589848:TKZ589848 TUO589848:TUV589848 UEK589848:UER589848 UOG589848:UON589848 UYC589848:UYJ589848 VHY589848:VIF589848 VRU589848:VSB589848 WBQ589848:WBX589848 WLM589848:WLT589848 WVI589848:WVP589848 D655384:H655384 IW655384:JD655384 SS655384:SZ655384 ACO655384:ACV655384 AMK655384:AMR655384 AWG655384:AWN655384 BGC655384:BGJ655384 BPY655384:BQF655384 BZU655384:CAB655384 CJQ655384:CJX655384 CTM655384:CTT655384 DDI655384:DDP655384 DNE655384:DNL655384 DXA655384:DXH655384 EGW655384:EHD655384 EQS655384:EQZ655384 FAO655384:FAV655384 FKK655384:FKR655384 FUG655384:FUN655384 GEC655384:GEJ655384 GNY655384:GOF655384 GXU655384:GYB655384 HHQ655384:HHX655384 HRM655384:HRT655384 IBI655384:IBP655384 ILE655384:ILL655384 IVA655384:IVH655384 JEW655384:JFD655384 JOS655384:JOZ655384 JYO655384:JYV655384 KIK655384:KIR655384 KSG655384:KSN655384 LCC655384:LCJ655384 LLY655384:LMF655384 LVU655384:LWB655384 MFQ655384:MFX655384 MPM655384:MPT655384 MZI655384:MZP655384 NJE655384:NJL655384 NTA655384:NTH655384 OCW655384:ODD655384 OMS655384:OMZ655384 OWO655384:OWV655384 PGK655384:PGR655384 PQG655384:PQN655384 QAC655384:QAJ655384 QJY655384:QKF655384 QTU655384:QUB655384 RDQ655384:RDX655384 RNM655384:RNT655384 RXI655384:RXP655384 SHE655384:SHL655384 SRA655384:SRH655384 TAW655384:TBD655384 TKS655384:TKZ655384 TUO655384:TUV655384 UEK655384:UER655384 UOG655384:UON655384 UYC655384:UYJ655384 VHY655384:VIF655384 VRU655384:VSB655384 WBQ655384:WBX655384 WLM655384:WLT655384 WVI655384:WVP655384 D720920:H720920 IW720920:JD720920 SS720920:SZ720920 ACO720920:ACV720920 AMK720920:AMR720920 AWG720920:AWN720920 BGC720920:BGJ720920 BPY720920:BQF720920 BZU720920:CAB720920 CJQ720920:CJX720920 CTM720920:CTT720920 DDI720920:DDP720920 DNE720920:DNL720920 DXA720920:DXH720920 EGW720920:EHD720920 EQS720920:EQZ720920 FAO720920:FAV720920 FKK720920:FKR720920 FUG720920:FUN720920 GEC720920:GEJ720920 GNY720920:GOF720920 GXU720920:GYB720920 HHQ720920:HHX720920 HRM720920:HRT720920 IBI720920:IBP720920 ILE720920:ILL720920 IVA720920:IVH720920 JEW720920:JFD720920 JOS720920:JOZ720920 JYO720920:JYV720920 KIK720920:KIR720920 KSG720920:KSN720920 LCC720920:LCJ720920 LLY720920:LMF720920 LVU720920:LWB720920 MFQ720920:MFX720920 MPM720920:MPT720920 MZI720920:MZP720920 NJE720920:NJL720920 NTA720920:NTH720920 OCW720920:ODD720920 OMS720920:OMZ720920 OWO720920:OWV720920 PGK720920:PGR720920 PQG720920:PQN720920 QAC720920:QAJ720920 QJY720920:QKF720920 QTU720920:QUB720920 RDQ720920:RDX720920 RNM720920:RNT720920 RXI720920:RXP720920 SHE720920:SHL720920 SRA720920:SRH720920 TAW720920:TBD720920 TKS720920:TKZ720920 TUO720920:TUV720920 UEK720920:UER720920 UOG720920:UON720920 UYC720920:UYJ720920 VHY720920:VIF720920 VRU720920:VSB720920 WBQ720920:WBX720920 WLM720920:WLT720920 WVI720920:WVP720920 D786456:H786456 IW786456:JD786456 SS786456:SZ786456 ACO786456:ACV786456 AMK786456:AMR786456 AWG786456:AWN786456 BGC786456:BGJ786456 BPY786456:BQF786456 BZU786456:CAB786456 CJQ786456:CJX786456 CTM786456:CTT786456 DDI786456:DDP786456 DNE786456:DNL786456 DXA786456:DXH786456 EGW786456:EHD786456 EQS786456:EQZ786456 FAO786456:FAV786456 FKK786456:FKR786456 FUG786456:FUN786456 GEC786456:GEJ786456 GNY786456:GOF786456 GXU786456:GYB786456 HHQ786456:HHX786456 HRM786456:HRT786456 IBI786456:IBP786456 ILE786456:ILL786456 IVA786456:IVH786456 JEW786456:JFD786456 JOS786456:JOZ786456 JYO786456:JYV786456 KIK786456:KIR786456 KSG786456:KSN786456 LCC786456:LCJ786456 LLY786456:LMF786456 LVU786456:LWB786456 MFQ786456:MFX786456 MPM786456:MPT786456 MZI786456:MZP786456 NJE786456:NJL786456 NTA786456:NTH786456 OCW786456:ODD786456 OMS786456:OMZ786456 OWO786456:OWV786456 PGK786456:PGR786456 PQG786456:PQN786456 QAC786456:QAJ786456 QJY786456:QKF786456 QTU786456:QUB786456 RDQ786456:RDX786456 RNM786456:RNT786456 RXI786456:RXP786456 SHE786456:SHL786456 SRA786456:SRH786456 TAW786456:TBD786456 TKS786456:TKZ786456 TUO786456:TUV786456 UEK786456:UER786456 UOG786456:UON786456 UYC786456:UYJ786456 VHY786456:VIF786456 VRU786456:VSB786456 WBQ786456:WBX786456 WLM786456:WLT786456 WVI786456:WVP786456 D851992:H851992 IW851992:JD851992 SS851992:SZ851992 ACO851992:ACV851992 AMK851992:AMR851992 AWG851992:AWN851992 BGC851992:BGJ851992 BPY851992:BQF851992 BZU851992:CAB851992 CJQ851992:CJX851992 CTM851992:CTT851992 DDI851992:DDP851992 DNE851992:DNL851992 DXA851992:DXH851992 EGW851992:EHD851992 EQS851992:EQZ851992 FAO851992:FAV851992 FKK851992:FKR851992 FUG851992:FUN851992 GEC851992:GEJ851992 GNY851992:GOF851992 GXU851992:GYB851992 HHQ851992:HHX851992 HRM851992:HRT851992 IBI851992:IBP851992 ILE851992:ILL851992 IVA851992:IVH851992 JEW851992:JFD851992 JOS851992:JOZ851992 JYO851992:JYV851992 KIK851992:KIR851992 KSG851992:KSN851992 LCC851992:LCJ851992 LLY851992:LMF851992 LVU851992:LWB851992 MFQ851992:MFX851992 MPM851992:MPT851992 MZI851992:MZP851992 NJE851992:NJL851992 NTA851992:NTH851992 OCW851992:ODD851992 OMS851992:OMZ851992 OWO851992:OWV851992 PGK851992:PGR851992 PQG851992:PQN851992 QAC851992:QAJ851992 QJY851992:QKF851992 QTU851992:QUB851992 RDQ851992:RDX851992 RNM851992:RNT851992 RXI851992:RXP851992 SHE851992:SHL851992 SRA851992:SRH851992 TAW851992:TBD851992 TKS851992:TKZ851992 TUO851992:TUV851992 UEK851992:UER851992 UOG851992:UON851992 UYC851992:UYJ851992 VHY851992:VIF851992 VRU851992:VSB851992 WBQ851992:WBX851992 WLM851992:WLT851992 WVI851992:WVP851992 D917528:H917528 IW917528:JD917528 SS917528:SZ917528 ACO917528:ACV917528 AMK917528:AMR917528 AWG917528:AWN917528 BGC917528:BGJ917528 BPY917528:BQF917528 BZU917528:CAB917528 CJQ917528:CJX917528 CTM917528:CTT917528 DDI917528:DDP917528 DNE917528:DNL917528 DXA917528:DXH917528 EGW917528:EHD917528 EQS917528:EQZ917528 FAO917528:FAV917528 FKK917528:FKR917528 FUG917528:FUN917528 GEC917528:GEJ917528 GNY917528:GOF917528 GXU917528:GYB917528 HHQ917528:HHX917528 HRM917528:HRT917528 IBI917528:IBP917528 ILE917528:ILL917528 IVA917528:IVH917528 JEW917528:JFD917528 JOS917528:JOZ917528 JYO917528:JYV917528 KIK917528:KIR917528 KSG917528:KSN917528 LCC917528:LCJ917528 LLY917528:LMF917528 LVU917528:LWB917528 MFQ917528:MFX917528 MPM917528:MPT917528 MZI917528:MZP917528 NJE917528:NJL917528 NTA917528:NTH917528 OCW917528:ODD917528 OMS917528:OMZ917528 OWO917528:OWV917528 PGK917528:PGR917528 PQG917528:PQN917528 QAC917528:QAJ917528 QJY917528:QKF917528 QTU917528:QUB917528 RDQ917528:RDX917528 RNM917528:RNT917528 RXI917528:RXP917528 SHE917528:SHL917528 SRA917528:SRH917528 TAW917528:TBD917528 TKS917528:TKZ917528 TUO917528:TUV917528 UEK917528:UER917528 UOG917528:UON917528 UYC917528:UYJ917528 VHY917528:VIF917528 VRU917528:VSB917528 WBQ917528:WBX917528 WLM917528:WLT917528 WVI917528:WVP917528 D983064:H983064 IW983064:JD983064 SS983064:SZ983064 ACO983064:ACV983064 AMK983064:AMR983064 AWG983064:AWN983064 BGC983064:BGJ983064 BPY983064:BQF983064 BZU983064:CAB983064 CJQ983064:CJX983064 CTM983064:CTT983064 DDI983064:DDP983064 DNE983064:DNL983064 DXA983064:DXH983064 EGW983064:EHD983064 EQS983064:EQZ983064 FAO983064:FAV983064 FKK983064:FKR983064 FUG983064:FUN983064 GEC983064:GEJ983064 GNY983064:GOF983064 GXU983064:GYB983064 HHQ983064:HHX983064 HRM983064:HRT983064 IBI983064:IBP983064 ILE983064:ILL983064 IVA983064:IVH983064 JEW983064:JFD983064 JOS983064:JOZ983064 JYO983064:JYV983064 KIK983064:KIR983064 KSG983064:KSN983064 LCC983064:LCJ983064 LLY983064:LMF983064 LVU983064:LWB983064 MFQ983064:MFX983064 MPM983064:MPT983064 MZI983064:MZP983064 NJE983064:NJL983064 NTA983064:NTH983064 OCW983064:ODD983064 OMS983064:OMZ983064 OWO983064:OWV983064 PGK983064:PGR983064 PQG983064:PQN983064 QAC983064:QAJ983064 QJY983064:QKF983064 QTU983064:QUB983064 RDQ983064:RDX983064 RNM983064:RNT983064 RXI983064:RXP983064 SHE983064:SHL983064 SRA983064:SRH983064 TAW983064:TBD983064 TKS983064:TKZ983064 TUO983064:TUV983064 UEK983064:UER983064 UOG983064:UON983064 UYC983064:UYJ983064 VHY983064:VIF983064 VRU983064:VSB983064 WBQ983064:WBX983064 WLM983064:WLT983064 D5:H5">
      <formula1>$L$4:$L$5</formula1>
    </dataValidation>
  </dataValidation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topLeftCell="A2" workbookViewId="0">
      <selection activeCell="H21" sqref="H21"/>
    </sheetView>
  </sheetViews>
  <sheetFormatPr defaultColWidth="9" defaultRowHeight="13.2"/>
  <cols>
    <col min="1" max="1" width="9.33203125" style="254" customWidth="1"/>
    <col min="2" max="2" width="15.6640625" style="255" customWidth="1"/>
    <col min="3" max="3" width="29.109375" style="255" customWidth="1"/>
    <col min="4" max="4" width="18.77734375" style="254" hidden="1" customWidth="1"/>
    <col min="5" max="5" width="18.5546875" style="254" hidden="1" customWidth="1"/>
    <col min="6" max="6" width="18.77734375" style="254" customWidth="1"/>
    <col min="7" max="7" width="17.77734375" style="254" hidden="1" customWidth="1"/>
    <col min="8" max="8" width="17.77734375" style="254" customWidth="1"/>
    <col min="9" max="9" width="17.5546875" style="254" hidden="1" customWidth="1"/>
    <col min="10" max="10" width="14.6640625" style="256" customWidth="1"/>
    <col min="11" max="11" width="11" style="254" hidden="1" customWidth="1"/>
    <col min="12" max="12" width="14.33203125" style="254" hidden="1" customWidth="1"/>
    <col min="13" max="14" width="11.5546875" style="254" hidden="1" customWidth="1"/>
    <col min="15" max="15" width="13" style="254" customWidth="1"/>
    <col min="16" max="16" width="17.21875" style="254" customWidth="1"/>
    <col min="17" max="254" width="9" style="254"/>
    <col min="255" max="255" width="9.33203125" style="254" customWidth="1"/>
    <col min="256" max="256" width="15.6640625" style="254" customWidth="1"/>
    <col min="257" max="257" width="29.33203125" style="254" customWidth="1"/>
    <col min="258" max="264" width="15.109375" style="254" customWidth="1"/>
    <col min="265" max="265" width="18.44140625" style="254" bestFit="1" customWidth="1"/>
    <col min="266" max="266" width="14.6640625" style="254" customWidth="1"/>
    <col min="267" max="267" width="11" style="254" customWidth="1"/>
    <col min="268" max="268" width="14.33203125" style="254" bestFit="1" customWidth="1"/>
    <col min="269" max="269" width="10.44140625" style="254" bestFit="1" customWidth="1"/>
    <col min="270" max="510" width="9" style="254"/>
    <col min="511" max="511" width="9.33203125" style="254" customWidth="1"/>
    <col min="512" max="512" width="15.6640625" style="254" customWidth="1"/>
    <col min="513" max="513" width="29.33203125" style="254" customWidth="1"/>
    <col min="514" max="520" width="15.109375" style="254" customWidth="1"/>
    <col min="521" max="521" width="18.44140625" style="254" bestFit="1" customWidth="1"/>
    <col min="522" max="522" width="14.6640625" style="254" customWidth="1"/>
    <col min="523" max="523" width="11" style="254" customWidth="1"/>
    <col min="524" max="524" width="14.33203125" style="254" bestFit="1" customWidth="1"/>
    <col min="525" max="525" width="10.44140625" style="254" bestFit="1" customWidth="1"/>
    <col min="526" max="766" width="9" style="254"/>
    <col min="767" max="767" width="9.33203125" style="254" customWidth="1"/>
    <col min="768" max="768" width="15.6640625" style="254" customWidth="1"/>
    <col min="769" max="769" width="29.33203125" style="254" customWidth="1"/>
    <col min="770" max="776" width="15.109375" style="254" customWidth="1"/>
    <col min="777" max="777" width="18.44140625" style="254" bestFit="1" customWidth="1"/>
    <col min="778" max="778" width="14.6640625" style="254" customWidth="1"/>
    <col min="779" max="779" width="11" style="254" customWidth="1"/>
    <col min="780" max="780" width="14.33203125" style="254" bestFit="1" customWidth="1"/>
    <col min="781" max="781" width="10.44140625" style="254" bestFit="1" customWidth="1"/>
    <col min="782" max="1022" width="9" style="254"/>
    <col min="1023" max="1023" width="9.33203125" style="254" customWidth="1"/>
    <col min="1024" max="1024" width="15.6640625" style="254" customWidth="1"/>
    <col min="1025" max="1025" width="29.33203125" style="254" customWidth="1"/>
    <col min="1026" max="1032" width="15.109375" style="254" customWidth="1"/>
    <col min="1033" max="1033" width="18.44140625" style="254" bestFit="1" customWidth="1"/>
    <col min="1034" max="1034" width="14.6640625" style="254" customWidth="1"/>
    <col min="1035" max="1035" width="11" style="254" customWidth="1"/>
    <col min="1036" max="1036" width="14.33203125" style="254" bestFit="1" customWidth="1"/>
    <col min="1037" max="1037" width="10.44140625" style="254" bestFit="1" customWidth="1"/>
    <col min="1038" max="1278" width="9" style="254"/>
    <col min="1279" max="1279" width="9.33203125" style="254" customWidth="1"/>
    <col min="1280" max="1280" width="15.6640625" style="254" customWidth="1"/>
    <col min="1281" max="1281" width="29.33203125" style="254" customWidth="1"/>
    <col min="1282" max="1288" width="15.109375" style="254" customWidth="1"/>
    <col min="1289" max="1289" width="18.44140625" style="254" bestFit="1" customWidth="1"/>
    <col min="1290" max="1290" width="14.6640625" style="254" customWidth="1"/>
    <col min="1291" max="1291" width="11" style="254" customWidth="1"/>
    <col min="1292" max="1292" width="14.33203125" style="254" bestFit="1" customWidth="1"/>
    <col min="1293" max="1293" width="10.44140625" style="254" bestFit="1" customWidth="1"/>
    <col min="1294" max="1534" width="9" style="254"/>
    <col min="1535" max="1535" width="9.33203125" style="254" customWidth="1"/>
    <col min="1536" max="1536" width="15.6640625" style="254" customWidth="1"/>
    <col min="1537" max="1537" width="29.33203125" style="254" customWidth="1"/>
    <col min="1538" max="1544" width="15.109375" style="254" customWidth="1"/>
    <col min="1545" max="1545" width="18.44140625" style="254" bestFit="1" customWidth="1"/>
    <col min="1546" max="1546" width="14.6640625" style="254" customWidth="1"/>
    <col min="1547" max="1547" width="11" style="254" customWidth="1"/>
    <col min="1548" max="1548" width="14.33203125" style="254" bestFit="1" customWidth="1"/>
    <col min="1549" max="1549" width="10.44140625" style="254" bestFit="1" customWidth="1"/>
    <col min="1550" max="1790" width="9" style="254"/>
    <col min="1791" max="1791" width="9.33203125" style="254" customWidth="1"/>
    <col min="1792" max="1792" width="15.6640625" style="254" customWidth="1"/>
    <col min="1793" max="1793" width="29.33203125" style="254" customWidth="1"/>
    <col min="1794" max="1800" width="15.109375" style="254" customWidth="1"/>
    <col min="1801" max="1801" width="18.44140625" style="254" bestFit="1" customWidth="1"/>
    <col min="1802" max="1802" width="14.6640625" style="254" customWidth="1"/>
    <col min="1803" max="1803" width="11" style="254" customWidth="1"/>
    <col min="1804" max="1804" width="14.33203125" style="254" bestFit="1" customWidth="1"/>
    <col min="1805" max="1805" width="10.44140625" style="254" bestFit="1" customWidth="1"/>
    <col min="1806" max="2046" width="9" style="254"/>
    <col min="2047" max="2047" width="9.33203125" style="254" customWidth="1"/>
    <col min="2048" max="2048" width="15.6640625" style="254" customWidth="1"/>
    <col min="2049" max="2049" width="29.33203125" style="254" customWidth="1"/>
    <col min="2050" max="2056" width="15.109375" style="254" customWidth="1"/>
    <col min="2057" max="2057" width="18.44140625" style="254" bestFit="1" customWidth="1"/>
    <col min="2058" max="2058" width="14.6640625" style="254" customWidth="1"/>
    <col min="2059" max="2059" width="11" style="254" customWidth="1"/>
    <col min="2060" max="2060" width="14.33203125" style="254" bestFit="1" customWidth="1"/>
    <col min="2061" max="2061" width="10.44140625" style="254" bestFit="1" customWidth="1"/>
    <col min="2062" max="2302" width="9" style="254"/>
    <col min="2303" max="2303" width="9.33203125" style="254" customWidth="1"/>
    <col min="2304" max="2304" width="15.6640625" style="254" customWidth="1"/>
    <col min="2305" max="2305" width="29.33203125" style="254" customWidth="1"/>
    <col min="2306" max="2312" width="15.109375" style="254" customWidth="1"/>
    <col min="2313" max="2313" width="18.44140625" style="254" bestFit="1" customWidth="1"/>
    <col min="2314" max="2314" width="14.6640625" style="254" customWidth="1"/>
    <col min="2315" max="2315" width="11" style="254" customWidth="1"/>
    <col min="2316" max="2316" width="14.33203125" style="254" bestFit="1" customWidth="1"/>
    <col min="2317" max="2317" width="10.44140625" style="254" bestFit="1" customWidth="1"/>
    <col min="2318" max="2558" width="9" style="254"/>
    <col min="2559" max="2559" width="9.33203125" style="254" customWidth="1"/>
    <col min="2560" max="2560" width="15.6640625" style="254" customWidth="1"/>
    <col min="2561" max="2561" width="29.33203125" style="254" customWidth="1"/>
    <col min="2562" max="2568" width="15.109375" style="254" customWidth="1"/>
    <col min="2569" max="2569" width="18.44140625" style="254" bestFit="1" customWidth="1"/>
    <col min="2570" max="2570" width="14.6640625" style="254" customWidth="1"/>
    <col min="2571" max="2571" width="11" style="254" customWidth="1"/>
    <col min="2572" max="2572" width="14.33203125" style="254" bestFit="1" customWidth="1"/>
    <col min="2573" max="2573" width="10.44140625" style="254" bestFit="1" customWidth="1"/>
    <col min="2574" max="2814" width="9" style="254"/>
    <col min="2815" max="2815" width="9.33203125" style="254" customWidth="1"/>
    <col min="2816" max="2816" width="15.6640625" style="254" customWidth="1"/>
    <col min="2817" max="2817" width="29.33203125" style="254" customWidth="1"/>
    <col min="2818" max="2824" width="15.109375" style="254" customWidth="1"/>
    <col min="2825" max="2825" width="18.44140625" style="254" bestFit="1" customWidth="1"/>
    <col min="2826" max="2826" width="14.6640625" style="254" customWidth="1"/>
    <col min="2827" max="2827" width="11" style="254" customWidth="1"/>
    <col min="2828" max="2828" width="14.33203125" style="254" bestFit="1" customWidth="1"/>
    <col min="2829" max="2829" width="10.44140625" style="254" bestFit="1" customWidth="1"/>
    <col min="2830" max="3070" width="9" style="254"/>
    <col min="3071" max="3071" width="9.33203125" style="254" customWidth="1"/>
    <col min="3072" max="3072" width="15.6640625" style="254" customWidth="1"/>
    <col min="3073" max="3073" width="29.33203125" style="254" customWidth="1"/>
    <col min="3074" max="3080" width="15.109375" style="254" customWidth="1"/>
    <col min="3081" max="3081" width="18.44140625" style="254" bestFit="1" customWidth="1"/>
    <col min="3082" max="3082" width="14.6640625" style="254" customWidth="1"/>
    <col min="3083" max="3083" width="11" style="254" customWidth="1"/>
    <col min="3084" max="3084" width="14.33203125" style="254" bestFit="1" customWidth="1"/>
    <col min="3085" max="3085" width="10.44140625" style="254" bestFit="1" customWidth="1"/>
    <col min="3086" max="3326" width="9" style="254"/>
    <col min="3327" max="3327" width="9.33203125" style="254" customWidth="1"/>
    <col min="3328" max="3328" width="15.6640625" style="254" customWidth="1"/>
    <col min="3329" max="3329" width="29.33203125" style="254" customWidth="1"/>
    <col min="3330" max="3336" width="15.109375" style="254" customWidth="1"/>
    <col min="3337" max="3337" width="18.44140625" style="254" bestFit="1" customWidth="1"/>
    <col min="3338" max="3338" width="14.6640625" style="254" customWidth="1"/>
    <col min="3339" max="3339" width="11" style="254" customWidth="1"/>
    <col min="3340" max="3340" width="14.33203125" style="254" bestFit="1" customWidth="1"/>
    <col min="3341" max="3341" width="10.44140625" style="254" bestFit="1" customWidth="1"/>
    <col min="3342" max="3582" width="9" style="254"/>
    <col min="3583" max="3583" width="9.33203125" style="254" customWidth="1"/>
    <col min="3584" max="3584" width="15.6640625" style="254" customWidth="1"/>
    <col min="3585" max="3585" width="29.33203125" style="254" customWidth="1"/>
    <col min="3586" max="3592" width="15.109375" style="254" customWidth="1"/>
    <col min="3593" max="3593" width="18.44140625" style="254" bestFit="1" customWidth="1"/>
    <col min="3594" max="3594" width="14.6640625" style="254" customWidth="1"/>
    <col min="3595" max="3595" width="11" style="254" customWidth="1"/>
    <col min="3596" max="3596" width="14.33203125" style="254" bestFit="1" customWidth="1"/>
    <col min="3597" max="3597" width="10.44140625" style="254" bestFit="1" customWidth="1"/>
    <col min="3598" max="3838" width="9" style="254"/>
    <col min="3839" max="3839" width="9.33203125" style="254" customWidth="1"/>
    <col min="3840" max="3840" width="15.6640625" style="254" customWidth="1"/>
    <col min="3841" max="3841" width="29.33203125" style="254" customWidth="1"/>
    <col min="3842" max="3848" width="15.109375" style="254" customWidth="1"/>
    <col min="3849" max="3849" width="18.44140625" style="254" bestFit="1" customWidth="1"/>
    <col min="3850" max="3850" width="14.6640625" style="254" customWidth="1"/>
    <col min="3851" max="3851" width="11" style="254" customWidth="1"/>
    <col min="3852" max="3852" width="14.33203125" style="254" bestFit="1" customWidth="1"/>
    <col min="3853" max="3853" width="10.44140625" style="254" bestFit="1" customWidth="1"/>
    <col min="3854" max="4094" width="9" style="254"/>
    <col min="4095" max="4095" width="9.33203125" style="254" customWidth="1"/>
    <col min="4096" max="4096" width="15.6640625" style="254" customWidth="1"/>
    <col min="4097" max="4097" width="29.33203125" style="254" customWidth="1"/>
    <col min="4098" max="4104" width="15.109375" style="254" customWidth="1"/>
    <col min="4105" max="4105" width="18.44140625" style="254" bestFit="1" customWidth="1"/>
    <col min="4106" max="4106" width="14.6640625" style="254" customWidth="1"/>
    <col min="4107" max="4107" width="11" style="254" customWidth="1"/>
    <col min="4108" max="4108" width="14.33203125" style="254" bestFit="1" customWidth="1"/>
    <col min="4109" max="4109" width="10.44140625" style="254" bestFit="1" customWidth="1"/>
    <col min="4110" max="4350" width="9" style="254"/>
    <col min="4351" max="4351" width="9.33203125" style="254" customWidth="1"/>
    <col min="4352" max="4352" width="15.6640625" style="254" customWidth="1"/>
    <col min="4353" max="4353" width="29.33203125" style="254" customWidth="1"/>
    <col min="4354" max="4360" width="15.109375" style="254" customWidth="1"/>
    <col min="4361" max="4361" width="18.44140625" style="254" bestFit="1" customWidth="1"/>
    <col min="4362" max="4362" width="14.6640625" style="254" customWidth="1"/>
    <col min="4363" max="4363" width="11" style="254" customWidth="1"/>
    <col min="4364" max="4364" width="14.33203125" style="254" bestFit="1" customWidth="1"/>
    <col min="4365" max="4365" width="10.44140625" style="254" bestFit="1" customWidth="1"/>
    <col min="4366" max="4606" width="9" style="254"/>
    <col min="4607" max="4607" width="9.33203125" style="254" customWidth="1"/>
    <col min="4608" max="4608" width="15.6640625" style="254" customWidth="1"/>
    <col min="4609" max="4609" width="29.33203125" style="254" customWidth="1"/>
    <col min="4610" max="4616" width="15.109375" style="254" customWidth="1"/>
    <col min="4617" max="4617" width="18.44140625" style="254" bestFit="1" customWidth="1"/>
    <col min="4618" max="4618" width="14.6640625" style="254" customWidth="1"/>
    <col min="4619" max="4619" width="11" style="254" customWidth="1"/>
    <col min="4620" max="4620" width="14.33203125" style="254" bestFit="1" customWidth="1"/>
    <col min="4621" max="4621" width="10.44140625" style="254" bestFit="1" customWidth="1"/>
    <col min="4622" max="4862" width="9" style="254"/>
    <col min="4863" max="4863" width="9.33203125" style="254" customWidth="1"/>
    <col min="4864" max="4864" width="15.6640625" style="254" customWidth="1"/>
    <col min="4865" max="4865" width="29.33203125" style="254" customWidth="1"/>
    <col min="4866" max="4872" width="15.109375" style="254" customWidth="1"/>
    <col min="4873" max="4873" width="18.44140625" style="254" bestFit="1" customWidth="1"/>
    <col min="4874" max="4874" width="14.6640625" style="254" customWidth="1"/>
    <col min="4875" max="4875" width="11" style="254" customWidth="1"/>
    <col min="4876" max="4876" width="14.33203125" style="254" bestFit="1" customWidth="1"/>
    <col min="4877" max="4877" width="10.44140625" style="254" bestFit="1" customWidth="1"/>
    <col min="4878" max="5118" width="9" style="254"/>
    <col min="5119" max="5119" width="9.33203125" style="254" customWidth="1"/>
    <col min="5120" max="5120" width="15.6640625" style="254" customWidth="1"/>
    <col min="5121" max="5121" width="29.33203125" style="254" customWidth="1"/>
    <col min="5122" max="5128" width="15.109375" style="254" customWidth="1"/>
    <col min="5129" max="5129" width="18.44140625" style="254" bestFit="1" customWidth="1"/>
    <col min="5130" max="5130" width="14.6640625" style="254" customWidth="1"/>
    <col min="5131" max="5131" width="11" style="254" customWidth="1"/>
    <col min="5132" max="5132" width="14.33203125" style="254" bestFit="1" customWidth="1"/>
    <col min="5133" max="5133" width="10.44140625" style="254" bestFit="1" customWidth="1"/>
    <col min="5134" max="5374" width="9" style="254"/>
    <col min="5375" max="5375" width="9.33203125" style="254" customWidth="1"/>
    <col min="5376" max="5376" width="15.6640625" style="254" customWidth="1"/>
    <col min="5377" max="5377" width="29.33203125" style="254" customWidth="1"/>
    <col min="5378" max="5384" width="15.109375" style="254" customWidth="1"/>
    <col min="5385" max="5385" width="18.44140625" style="254" bestFit="1" customWidth="1"/>
    <col min="5386" max="5386" width="14.6640625" style="254" customWidth="1"/>
    <col min="5387" max="5387" width="11" style="254" customWidth="1"/>
    <col min="5388" max="5388" width="14.33203125" style="254" bestFit="1" customWidth="1"/>
    <col min="5389" max="5389" width="10.44140625" style="254" bestFit="1" customWidth="1"/>
    <col min="5390" max="5630" width="9" style="254"/>
    <col min="5631" max="5631" width="9.33203125" style="254" customWidth="1"/>
    <col min="5632" max="5632" width="15.6640625" style="254" customWidth="1"/>
    <col min="5633" max="5633" width="29.33203125" style="254" customWidth="1"/>
    <col min="5634" max="5640" width="15.109375" style="254" customWidth="1"/>
    <col min="5641" max="5641" width="18.44140625" style="254" bestFit="1" customWidth="1"/>
    <col min="5642" max="5642" width="14.6640625" style="254" customWidth="1"/>
    <col min="5643" max="5643" width="11" style="254" customWidth="1"/>
    <col min="5644" max="5644" width="14.33203125" style="254" bestFit="1" customWidth="1"/>
    <col min="5645" max="5645" width="10.44140625" style="254" bestFit="1" customWidth="1"/>
    <col min="5646" max="5886" width="9" style="254"/>
    <col min="5887" max="5887" width="9.33203125" style="254" customWidth="1"/>
    <col min="5888" max="5888" width="15.6640625" style="254" customWidth="1"/>
    <col min="5889" max="5889" width="29.33203125" style="254" customWidth="1"/>
    <col min="5890" max="5896" width="15.109375" style="254" customWidth="1"/>
    <col min="5897" max="5897" width="18.44140625" style="254" bestFit="1" customWidth="1"/>
    <col min="5898" max="5898" width="14.6640625" style="254" customWidth="1"/>
    <col min="5899" max="5899" width="11" style="254" customWidth="1"/>
    <col min="5900" max="5900" width="14.33203125" style="254" bestFit="1" customWidth="1"/>
    <col min="5901" max="5901" width="10.44140625" style="254" bestFit="1" customWidth="1"/>
    <col min="5902" max="6142" width="9" style="254"/>
    <col min="6143" max="6143" width="9.33203125" style="254" customWidth="1"/>
    <col min="6144" max="6144" width="15.6640625" style="254" customWidth="1"/>
    <col min="6145" max="6145" width="29.33203125" style="254" customWidth="1"/>
    <col min="6146" max="6152" width="15.109375" style="254" customWidth="1"/>
    <col min="6153" max="6153" width="18.44140625" style="254" bestFit="1" customWidth="1"/>
    <col min="6154" max="6154" width="14.6640625" style="254" customWidth="1"/>
    <col min="6155" max="6155" width="11" style="254" customWidth="1"/>
    <col min="6156" max="6156" width="14.33203125" style="254" bestFit="1" customWidth="1"/>
    <col min="6157" max="6157" width="10.44140625" style="254" bestFit="1" customWidth="1"/>
    <col min="6158" max="6398" width="9" style="254"/>
    <col min="6399" max="6399" width="9.33203125" style="254" customWidth="1"/>
    <col min="6400" max="6400" width="15.6640625" style="254" customWidth="1"/>
    <col min="6401" max="6401" width="29.33203125" style="254" customWidth="1"/>
    <col min="6402" max="6408" width="15.109375" style="254" customWidth="1"/>
    <col min="6409" max="6409" width="18.44140625" style="254" bestFit="1" customWidth="1"/>
    <col min="6410" max="6410" width="14.6640625" style="254" customWidth="1"/>
    <col min="6411" max="6411" width="11" style="254" customWidth="1"/>
    <col min="6412" max="6412" width="14.33203125" style="254" bestFit="1" customWidth="1"/>
    <col min="6413" max="6413" width="10.44140625" style="254" bestFit="1" customWidth="1"/>
    <col min="6414" max="6654" width="9" style="254"/>
    <col min="6655" max="6655" width="9.33203125" style="254" customWidth="1"/>
    <col min="6656" max="6656" width="15.6640625" style="254" customWidth="1"/>
    <col min="6657" max="6657" width="29.33203125" style="254" customWidth="1"/>
    <col min="6658" max="6664" width="15.109375" style="254" customWidth="1"/>
    <col min="6665" max="6665" width="18.44140625" style="254" bestFit="1" customWidth="1"/>
    <col min="6666" max="6666" width="14.6640625" style="254" customWidth="1"/>
    <col min="6667" max="6667" width="11" style="254" customWidth="1"/>
    <col min="6668" max="6668" width="14.33203125" style="254" bestFit="1" customWidth="1"/>
    <col min="6669" max="6669" width="10.44140625" style="254" bestFit="1" customWidth="1"/>
    <col min="6670" max="6910" width="9" style="254"/>
    <col min="6911" max="6911" width="9.33203125" style="254" customWidth="1"/>
    <col min="6912" max="6912" width="15.6640625" style="254" customWidth="1"/>
    <col min="6913" max="6913" width="29.33203125" style="254" customWidth="1"/>
    <col min="6914" max="6920" width="15.109375" style="254" customWidth="1"/>
    <col min="6921" max="6921" width="18.44140625" style="254" bestFit="1" customWidth="1"/>
    <col min="6922" max="6922" width="14.6640625" style="254" customWidth="1"/>
    <col min="6923" max="6923" width="11" style="254" customWidth="1"/>
    <col min="6924" max="6924" width="14.33203125" style="254" bestFit="1" customWidth="1"/>
    <col min="6925" max="6925" width="10.44140625" style="254" bestFit="1" customWidth="1"/>
    <col min="6926" max="7166" width="9" style="254"/>
    <col min="7167" max="7167" width="9.33203125" style="254" customWidth="1"/>
    <col min="7168" max="7168" width="15.6640625" style="254" customWidth="1"/>
    <col min="7169" max="7169" width="29.33203125" style="254" customWidth="1"/>
    <col min="7170" max="7176" width="15.109375" style="254" customWidth="1"/>
    <col min="7177" max="7177" width="18.44140625" style="254" bestFit="1" customWidth="1"/>
    <col min="7178" max="7178" width="14.6640625" style="254" customWidth="1"/>
    <col min="7179" max="7179" width="11" style="254" customWidth="1"/>
    <col min="7180" max="7180" width="14.33203125" style="254" bestFit="1" customWidth="1"/>
    <col min="7181" max="7181" width="10.44140625" style="254" bestFit="1" customWidth="1"/>
    <col min="7182" max="7422" width="9" style="254"/>
    <col min="7423" max="7423" width="9.33203125" style="254" customWidth="1"/>
    <col min="7424" max="7424" width="15.6640625" style="254" customWidth="1"/>
    <col min="7425" max="7425" width="29.33203125" style="254" customWidth="1"/>
    <col min="7426" max="7432" width="15.109375" style="254" customWidth="1"/>
    <col min="7433" max="7433" width="18.44140625" style="254" bestFit="1" customWidth="1"/>
    <col min="7434" max="7434" width="14.6640625" style="254" customWidth="1"/>
    <col min="7435" max="7435" width="11" style="254" customWidth="1"/>
    <col min="7436" max="7436" width="14.33203125" style="254" bestFit="1" customWidth="1"/>
    <col min="7437" max="7437" width="10.44140625" style="254" bestFit="1" customWidth="1"/>
    <col min="7438" max="7678" width="9" style="254"/>
    <col min="7679" max="7679" width="9.33203125" style="254" customWidth="1"/>
    <col min="7680" max="7680" width="15.6640625" style="254" customWidth="1"/>
    <col min="7681" max="7681" width="29.33203125" style="254" customWidth="1"/>
    <col min="7682" max="7688" width="15.109375" style="254" customWidth="1"/>
    <col min="7689" max="7689" width="18.44140625" style="254" bestFit="1" customWidth="1"/>
    <col min="7690" max="7690" width="14.6640625" style="254" customWidth="1"/>
    <col min="7691" max="7691" width="11" style="254" customWidth="1"/>
    <col min="7692" max="7692" width="14.33203125" style="254" bestFit="1" customWidth="1"/>
    <col min="7693" max="7693" width="10.44140625" style="254" bestFit="1" customWidth="1"/>
    <col min="7694" max="7934" width="9" style="254"/>
    <col min="7935" max="7935" width="9.33203125" style="254" customWidth="1"/>
    <col min="7936" max="7936" width="15.6640625" style="254" customWidth="1"/>
    <col min="7937" max="7937" width="29.33203125" style="254" customWidth="1"/>
    <col min="7938" max="7944" width="15.109375" style="254" customWidth="1"/>
    <col min="7945" max="7945" width="18.44140625" style="254" bestFit="1" customWidth="1"/>
    <col min="7946" max="7946" width="14.6640625" style="254" customWidth="1"/>
    <col min="7947" max="7947" width="11" style="254" customWidth="1"/>
    <col min="7948" max="7948" width="14.33203125" style="254" bestFit="1" customWidth="1"/>
    <col min="7949" max="7949" width="10.44140625" style="254" bestFit="1" customWidth="1"/>
    <col min="7950" max="8190" width="9" style="254"/>
    <col min="8191" max="8191" width="9.33203125" style="254" customWidth="1"/>
    <col min="8192" max="8192" width="15.6640625" style="254" customWidth="1"/>
    <col min="8193" max="8193" width="29.33203125" style="254" customWidth="1"/>
    <col min="8194" max="8200" width="15.109375" style="254" customWidth="1"/>
    <col min="8201" max="8201" width="18.44140625" style="254" bestFit="1" customWidth="1"/>
    <col min="8202" max="8202" width="14.6640625" style="254" customWidth="1"/>
    <col min="8203" max="8203" width="11" style="254" customWidth="1"/>
    <col min="8204" max="8204" width="14.33203125" style="254" bestFit="1" customWidth="1"/>
    <col min="8205" max="8205" width="10.44140625" style="254" bestFit="1" customWidth="1"/>
    <col min="8206" max="8446" width="9" style="254"/>
    <col min="8447" max="8447" width="9.33203125" style="254" customWidth="1"/>
    <col min="8448" max="8448" width="15.6640625" style="254" customWidth="1"/>
    <col min="8449" max="8449" width="29.33203125" style="254" customWidth="1"/>
    <col min="8450" max="8456" width="15.109375" style="254" customWidth="1"/>
    <col min="8457" max="8457" width="18.44140625" style="254" bestFit="1" customWidth="1"/>
    <col min="8458" max="8458" width="14.6640625" style="254" customWidth="1"/>
    <col min="8459" max="8459" width="11" style="254" customWidth="1"/>
    <col min="8460" max="8460" width="14.33203125" style="254" bestFit="1" customWidth="1"/>
    <col min="8461" max="8461" width="10.44140625" style="254" bestFit="1" customWidth="1"/>
    <col min="8462" max="8702" width="9" style="254"/>
    <col min="8703" max="8703" width="9.33203125" style="254" customWidth="1"/>
    <col min="8704" max="8704" width="15.6640625" style="254" customWidth="1"/>
    <col min="8705" max="8705" width="29.33203125" style="254" customWidth="1"/>
    <col min="8706" max="8712" width="15.109375" style="254" customWidth="1"/>
    <col min="8713" max="8713" width="18.44140625" style="254" bestFit="1" customWidth="1"/>
    <col min="8714" max="8714" width="14.6640625" style="254" customWidth="1"/>
    <col min="8715" max="8715" width="11" style="254" customWidth="1"/>
    <col min="8716" max="8716" width="14.33203125" style="254" bestFit="1" customWidth="1"/>
    <col min="8717" max="8717" width="10.44140625" style="254" bestFit="1" customWidth="1"/>
    <col min="8718" max="8958" width="9" style="254"/>
    <col min="8959" max="8959" width="9.33203125" style="254" customWidth="1"/>
    <col min="8960" max="8960" width="15.6640625" style="254" customWidth="1"/>
    <col min="8961" max="8961" width="29.33203125" style="254" customWidth="1"/>
    <col min="8962" max="8968" width="15.109375" style="254" customWidth="1"/>
    <col min="8969" max="8969" width="18.44140625" style="254" bestFit="1" customWidth="1"/>
    <col min="8970" max="8970" width="14.6640625" style="254" customWidth="1"/>
    <col min="8971" max="8971" width="11" style="254" customWidth="1"/>
    <col min="8972" max="8972" width="14.33203125" style="254" bestFit="1" customWidth="1"/>
    <col min="8973" max="8973" width="10.44140625" style="254" bestFit="1" customWidth="1"/>
    <col min="8974" max="9214" width="9" style="254"/>
    <col min="9215" max="9215" width="9.33203125" style="254" customWidth="1"/>
    <col min="9216" max="9216" width="15.6640625" style="254" customWidth="1"/>
    <col min="9217" max="9217" width="29.33203125" style="254" customWidth="1"/>
    <col min="9218" max="9224" width="15.109375" style="254" customWidth="1"/>
    <col min="9225" max="9225" width="18.44140625" style="254" bestFit="1" customWidth="1"/>
    <col min="9226" max="9226" width="14.6640625" style="254" customWidth="1"/>
    <col min="9227" max="9227" width="11" style="254" customWidth="1"/>
    <col min="9228" max="9228" width="14.33203125" style="254" bestFit="1" customWidth="1"/>
    <col min="9229" max="9229" width="10.44140625" style="254" bestFit="1" customWidth="1"/>
    <col min="9230" max="9470" width="9" style="254"/>
    <col min="9471" max="9471" width="9.33203125" style="254" customWidth="1"/>
    <col min="9472" max="9472" width="15.6640625" style="254" customWidth="1"/>
    <col min="9473" max="9473" width="29.33203125" style="254" customWidth="1"/>
    <col min="9474" max="9480" width="15.109375" style="254" customWidth="1"/>
    <col min="9481" max="9481" width="18.44140625" style="254" bestFit="1" customWidth="1"/>
    <col min="9482" max="9482" width="14.6640625" style="254" customWidth="1"/>
    <col min="9483" max="9483" width="11" style="254" customWidth="1"/>
    <col min="9484" max="9484" width="14.33203125" style="254" bestFit="1" customWidth="1"/>
    <col min="9485" max="9485" width="10.44140625" style="254" bestFit="1" customWidth="1"/>
    <col min="9486" max="9726" width="9" style="254"/>
    <col min="9727" max="9727" width="9.33203125" style="254" customWidth="1"/>
    <col min="9728" max="9728" width="15.6640625" style="254" customWidth="1"/>
    <col min="9729" max="9729" width="29.33203125" style="254" customWidth="1"/>
    <col min="9730" max="9736" width="15.109375" style="254" customWidth="1"/>
    <col min="9737" max="9737" width="18.44140625" style="254" bestFit="1" customWidth="1"/>
    <col min="9738" max="9738" width="14.6640625" style="254" customWidth="1"/>
    <col min="9739" max="9739" width="11" style="254" customWidth="1"/>
    <col min="9740" max="9740" width="14.33203125" style="254" bestFit="1" customWidth="1"/>
    <col min="9741" max="9741" width="10.44140625" style="254" bestFit="1" customWidth="1"/>
    <col min="9742" max="9982" width="9" style="254"/>
    <col min="9983" max="9983" width="9.33203125" style="254" customWidth="1"/>
    <col min="9984" max="9984" width="15.6640625" style="254" customWidth="1"/>
    <col min="9985" max="9985" width="29.33203125" style="254" customWidth="1"/>
    <col min="9986" max="9992" width="15.109375" style="254" customWidth="1"/>
    <col min="9993" max="9993" width="18.44140625" style="254" bestFit="1" customWidth="1"/>
    <col min="9994" max="9994" width="14.6640625" style="254" customWidth="1"/>
    <col min="9995" max="9995" width="11" style="254" customWidth="1"/>
    <col min="9996" max="9996" width="14.33203125" style="254" bestFit="1" customWidth="1"/>
    <col min="9997" max="9997" width="10.44140625" style="254" bestFit="1" customWidth="1"/>
    <col min="9998" max="10238" width="9" style="254"/>
    <col min="10239" max="10239" width="9.33203125" style="254" customWidth="1"/>
    <col min="10240" max="10240" width="15.6640625" style="254" customWidth="1"/>
    <col min="10241" max="10241" width="29.33203125" style="254" customWidth="1"/>
    <col min="10242" max="10248" width="15.109375" style="254" customWidth="1"/>
    <col min="10249" max="10249" width="18.44140625" style="254" bestFit="1" customWidth="1"/>
    <col min="10250" max="10250" width="14.6640625" style="254" customWidth="1"/>
    <col min="10251" max="10251" width="11" style="254" customWidth="1"/>
    <col min="10252" max="10252" width="14.33203125" style="254" bestFit="1" customWidth="1"/>
    <col min="10253" max="10253" width="10.44140625" style="254" bestFit="1" customWidth="1"/>
    <col min="10254" max="10494" width="9" style="254"/>
    <col min="10495" max="10495" width="9.33203125" style="254" customWidth="1"/>
    <col min="10496" max="10496" width="15.6640625" style="254" customWidth="1"/>
    <col min="10497" max="10497" width="29.33203125" style="254" customWidth="1"/>
    <col min="10498" max="10504" width="15.109375" style="254" customWidth="1"/>
    <col min="10505" max="10505" width="18.44140625" style="254" bestFit="1" customWidth="1"/>
    <col min="10506" max="10506" width="14.6640625" style="254" customWidth="1"/>
    <col min="10507" max="10507" width="11" style="254" customWidth="1"/>
    <col min="10508" max="10508" width="14.33203125" style="254" bestFit="1" customWidth="1"/>
    <col min="10509" max="10509" width="10.44140625" style="254" bestFit="1" customWidth="1"/>
    <col min="10510" max="10750" width="9" style="254"/>
    <col min="10751" max="10751" width="9.33203125" style="254" customWidth="1"/>
    <col min="10752" max="10752" width="15.6640625" style="254" customWidth="1"/>
    <col min="10753" max="10753" width="29.33203125" style="254" customWidth="1"/>
    <col min="10754" max="10760" width="15.109375" style="254" customWidth="1"/>
    <col min="10761" max="10761" width="18.44140625" style="254" bestFit="1" customWidth="1"/>
    <col min="10762" max="10762" width="14.6640625" style="254" customWidth="1"/>
    <col min="10763" max="10763" width="11" style="254" customWidth="1"/>
    <col min="10764" max="10764" width="14.33203125" style="254" bestFit="1" customWidth="1"/>
    <col min="10765" max="10765" width="10.44140625" style="254" bestFit="1" customWidth="1"/>
    <col min="10766" max="11006" width="9" style="254"/>
    <col min="11007" max="11007" width="9.33203125" style="254" customWidth="1"/>
    <col min="11008" max="11008" width="15.6640625" style="254" customWidth="1"/>
    <col min="11009" max="11009" width="29.33203125" style="254" customWidth="1"/>
    <col min="11010" max="11016" width="15.109375" style="254" customWidth="1"/>
    <col min="11017" max="11017" width="18.44140625" style="254" bestFit="1" customWidth="1"/>
    <col min="11018" max="11018" width="14.6640625" style="254" customWidth="1"/>
    <col min="11019" max="11019" width="11" style="254" customWidth="1"/>
    <col min="11020" max="11020" width="14.33203125" style="254" bestFit="1" customWidth="1"/>
    <col min="11021" max="11021" width="10.44140625" style="254" bestFit="1" customWidth="1"/>
    <col min="11022" max="11262" width="9" style="254"/>
    <col min="11263" max="11263" width="9.33203125" style="254" customWidth="1"/>
    <col min="11264" max="11264" width="15.6640625" style="254" customWidth="1"/>
    <col min="11265" max="11265" width="29.33203125" style="254" customWidth="1"/>
    <col min="11266" max="11272" width="15.109375" style="254" customWidth="1"/>
    <col min="11273" max="11273" width="18.44140625" style="254" bestFit="1" customWidth="1"/>
    <col min="11274" max="11274" width="14.6640625" style="254" customWidth="1"/>
    <col min="11275" max="11275" width="11" style="254" customWidth="1"/>
    <col min="11276" max="11276" width="14.33203125" style="254" bestFit="1" customWidth="1"/>
    <col min="11277" max="11277" width="10.44140625" style="254" bestFit="1" customWidth="1"/>
    <col min="11278" max="11518" width="9" style="254"/>
    <col min="11519" max="11519" width="9.33203125" style="254" customWidth="1"/>
    <col min="11520" max="11520" width="15.6640625" style="254" customWidth="1"/>
    <col min="11521" max="11521" width="29.33203125" style="254" customWidth="1"/>
    <col min="11522" max="11528" width="15.109375" style="254" customWidth="1"/>
    <col min="11529" max="11529" width="18.44140625" style="254" bestFit="1" customWidth="1"/>
    <col min="11530" max="11530" width="14.6640625" style="254" customWidth="1"/>
    <col min="11531" max="11531" width="11" style="254" customWidth="1"/>
    <col min="11532" max="11532" width="14.33203125" style="254" bestFit="1" customWidth="1"/>
    <col min="11533" max="11533" width="10.44140625" style="254" bestFit="1" customWidth="1"/>
    <col min="11534" max="11774" width="9" style="254"/>
    <col min="11775" max="11775" width="9.33203125" style="254" customWidth="1"/>
    <col min="11776" max="11776" width="15.6640625" style="254" customWidth="1"/>
    <col min="11777" max="11777" width="29.33203125" style="254" customWidth="1"/>
    <col min="11778" max="11784" width="15.109375" style="254" customWidth="1"/>
    <col min="11785" max="11785" width="18.44140625" style="254" bestFit="1" customWidth="1"/>
    <col min="11786" max="11786" width="14.6640625" style="254" customWidth="1"/>
    <col min="11787" max="11787" width="11" style="254" customWidth="1"/>
    <col min="11788" max="11788" width="14.33203125" style="254" bestFit="1" customWidth="1"/>
    <col min="11789" max="11789" width="10.44140625" style="254" bestFit="1" customWidth="1"/>
    <col min="11790" max="12030" width="9" style="254"/>
    <col min="12031" max="12031" width="9.33203125" style="254" customWidth="1"/>
    <col min="12032" max="12032" width="15.6640625" style="254" customWidth="1"/>
    <col min="12033" max="12033" width="29.33203125" style="254" customWidth="1"/>
    <col min="12034" max="12040" width="15.109375" style="254" customWidth="1"/>
    <col min="12041" max="12041" width="18.44140625" style="254" bestFit="1" customWidth="1"/>
    <col min="12042" max="12042" width="14.6640625" style="254" customWidth="1"/>
    <col min="12043" max="12043" width="11" style="254" customWidth="1"/>
    <col min="12044" max="12044" width="14.33203125" style="254" bestFit="1" customWidth="1"/>
    <col min="12045" max="12045" width="10.44140625" style="254" bestFit="1" customWidth="1"/>
    <col min="12046" max="12286" width="9" style="254"/>
    <col min="12287" max="12287" width="9.33203125" style="254" customWidth="1"/>
    <col min="12288" max="12288" width="15.6640625" style="254" customWidth="1"/>
    <col min="12289" max="12289" width="29.33203125" style="254" customWidth="1"/>
    <col min="12290" max="12296" width="15.109375" style="254" customWidth="1"/>
    <col min="12297" max="12297" width="18.44140625" style="254" bestFit="1" customWidth="1"/>
    <col min="12298" max="12298" width="14.6640625" style="254" customWidth="1"/>
    <col min="12299" max="12299" width="11" style="254" customWidth="1"/>
    <col min="12300" max="12300" width="14.33203125" style="254" bestFit="1" customWidth="1"/>
    <col min="12301" max="12301" width="10.44140625" style="254" bestFit="1" customWidth="1"/>
    <col min="12302" max="12542" width="9" style="254"/>
    <col min="12543" max="12543" width="9.33203125" style="254" customWidth="1"/>
    <col min="12544" max="12544" width="15.6640625" style="254" customWidth="1"/>
    <col min="12545" max="12545" width="29.33203125" style="254" customWidth="1"/>
    <col min="12546" max="12552" width="15.109375" style="254" customWidth="1"/>
    <col min="12553" max="12553" width="18.44140625" style="254" bestFit="1" customWidth="1"/>
    <col min="12554" max="12554" width="14.6640625" style="254" customWidth="1"/>
    <col min="12555" max="12555" width="11" style="254" customWidth="1"/>
    <col min="12556" max="12556" width="14.33203125" style="254" bestFit="1" customWidth="1"/>
    <col min="12557" max="12557" width="10.44140625" style="254" bestFit="1" customWidth="1"/>
    <col min="12558" max="12798" width="9" style="254"/>
    <col min="12799" max="12799" width="9.33203125" style="254" customWidth="1"/>
    <col min="12800" max="12800" width="15.6640625" style="254" customWidth="1"/>
    <col min="12801" max="12801" width="29.33203125" style="254" customWidth="1"/>
    <col min="12802" max="12808" width="15.109375" style="254" customWidth="1"/>
    <col min="12809" max="12809" width="18.44140625" style="254" bestFit="1" customWidth="1"/>
    <col min="12810" max="12810" width="14.6640625" style="254" customWidth="1"/>
    <col min="12811" max="12811" width="11" style="254" customWidth="1"/>
    <col min="12812" max="12812" width="14.33203125" style="254" bestFit="1" customWidth="1"/>
    <col min="12813" max="12813" width="10.44140625" style="254" bestFit="1" customWidth="1"/>
    <col min="12814" max="13054" width="9" style="254"/>
    <col min="13055" max="13055" width="9.33203125" style="254" customWidth="1"/>
    <col min="13056" max="13056" width="15.6640625" style="254" customWidth="1"/>
    <col min="13057" max="13057" width="29.33203125" style="254" customWidth="1"/>
    <col min="13058" max="13064" width="15.109375" style="254" customWidth="1"/>
    <col min="13065" max="13065" width="18.44140625" style="254" bestFit="1" customWidth="1"/>
    <col min="13066" max="13066" width="14.6640625" style="254" customWidth="1"/>
    <col min="13067" max="13067" width="11" style="254" customWidth="1"/>
    <col min="13068" max="13068" width="14.33203125" style="254" bestFit="1" customWidth="1"/>
    <col min="13069" max="13069" width="10.44140625" style="254" bestFit="1" customWidth="1"/>
    <col min="13070" max="13310" width="9" style="254"/>
    <col min="13311" max="13311" width="9.33203125" style="254" customWidth="1"/>
    <col min="13312" max="13312" width="15.6640625" style="254" customWidth="1"/>
    <col min="13313" max="13313" width="29.33203125" style="254" customWidth="1"/>
    <col min="13314" max="13320" width="15.109375" style="254" customWidth="1"/>
    <col min="13321" max="13321" width="18.44140625" style="254" bestFit="1" customWidth="1"/>
    <col min="13322" max="13322" width="14.6640625" style="254" customWidth="1"/>
    <col min="13323" max="13323" width="11" style="254" customWidth="1"/>
    <col min="13324" max="13324" width="14.33203125" style="254" bestFit="1" customWidth="1"/>
    <col min="13325" max="13325" width="10.44140625" style="254" bestFit="1" customWidth="1"/>
    <col min="13326" max="13566" width="9" style="254"/>
    <col min="13567" max="13567" width="9.33203125" style="254" customWidth="1"/>
    <col min="13568" max="13568" width="15.6640625" style="254" customWidth="1"/>
    <col min="13569" max="13569" width="29.33203125" style="254" customWidth="1"/>
    <col min="13570" max="13576" width="15.109375" style="254" customWidth="1"/>
    <col min="13577" max="13577" width="18.44140625" style="254" bestFit="1" customWidth="1"/>
    <col min="13578" max="13578" width="14.6640625" style="254" customWidth="1"/>
    <col min="13579" max="13579" width="11" style="254" customWidth="1"/>
    <col min="13580" max="13580" width="14.33203125" style="254" bestFit="1" customWidth="1"/>
    <col min="13581" max="13581" width="10.44140625" style="254" bestFit="1" customWidth="1"/>
    <col min="13582" max="13822" width="9" style="254"/>
    <col min="13823" max="13823" width="9.33203125" style="254" customWidth="1"/>
    <col min="13824" max="13824" width="15.6640625" style="254" customWidth="1"/>
    <col min="13825" max="13825" width="29.33203125" style="254" customWidth="1"/>
    <col min="13826" max="13832" width="15.109375" style="254" customWidth="1"/>
    <col min="13833" max="13833" width="18.44140625" style="254" bestFit="1" customWidth="1"/>
    <col min="13834" max="13834" width="14.6640625" style="254" customWidth="1"/>
    <col min="13835" max="13835" width="11" style="254" customWidth="1"/>
    <col min="13836" max="13836" width="14.33203125" style="254" bestFit="1" customWidth="1"/>
    <col min="13837" max="13837" width="10.44140625" style="254" bestFit="1" customWidth="1"/>
    <col min="13838" max="14078" width="9" style="254"/>
    <col min="14079" max="14079" width="9.33203125" style="254" customWidth="1"/>
    <col min="14080" max="14080" width="15.6640625" style="254" customWidth="1"/>
    <col min="14081" max="14081" width="29.33203125" style="254" customWidth="1"/>
    <col min="14082" max="14088" width="15.109375" style="254" customWidth="1"/>
    <col min="14089" max="14089" width="18.44140625" style="254" bestFit="1" customWidth="1"/>
    <col min="14090" max="14090" width="14.6640625" style="254" customWidth="1"/>
    <col min="14091" max="14091" width="11" style="254" customWidth="1"/>
    <col min="14092" max="14092" width="14.33203125" style="254" bestFit="1" customWidth="1"/>
    <col min="14093" max="14093" width="10.44140625" style="254" bestFit="1" customWidth="1"/>
    <col min="14094" max="14334" width="9" style="254"/>
    <col min="14335" max="14335" width="9.33203125" style="254" customWidth="1"/>
    <col min="14336" max="14336" width="15.6640625" style="254" customWidth="1"/>
    <col min="14337" max="14337" width="29.33203125" style="254" customWidth="1"/>
    <col min="14338" max="14344" width="15.109375" style="254" customWidth="1"/>
    <col min="14345" max="14345" width="18.44140625" style="254" bestFit="1" customWidth="1"/>
    <col min="14346" max="14346" width="14.6640625" style="254" customWidth="1"/>
    <col min="14347" max="14347" width="11" style="254" customWidth="1"/>
    <col min="14348" max="14348" width="14.33203125" style="254" bestFit="1" customWidth="1"/>
    <col min="14349" max="14349" width="10.44140625" style="254" bestFit="1" customWidth="1"/>
    <col min="14350" max="14590" width="9" style="254"/>
    <col min="14591" max="14591" width="9.33203125" style="254" customWidth="1"/>
    <col min="14592" max="14592" width="15.6640625" style="254" customWidth="1"/>
    <col min="14593" max="14593" width="29.33203125" style="254" customWidth="1"/>
    <col min="14594" max="14600" width="15.109375" style="254" customWidth="1"/>
    <col min="14601" max="14601" width="18.44140625" style="254" bestFit="1" customWidth="1"/>
    <col min="14602" max="14602" width="14.6640625" style="254" customWidth="1"/>
    <col min="14603" max="14603" width="11" style="254" customWidth="1"/>
    <col min="14604" max="14604" width="14.33203125" style="254" bestFit="1" customWidth="1"/>
    <col min="14605" max="14605" width="10.44140625" style="254" bestFit="1" customWidth="1"/>
    <col min="14606" max="14846" width="9" style="254"/>
    <col min="14847" max="14847" width="9.33203125" style="254" customWidth="1"/>
    <col min="14848" max="14848" width="15.6640625" style="254" customWidth="1"/>
    <col min="14849" max="14849" width="29.33203125" style="254" customWidth="1"/>
    <col min="14850" max="14856" width="15.109375" style="254" customWidth="1"/>
    <col min="14857" max="14857" width="18.44140625" style="254" bestFit="1" customWidth="1"/>
    <col min="14858" max="14858" width="14.6640625" style="254" customWidth="1"/>
    <col min="14859" max="14859" width="11" style="254" customWidth="1"/>
    <col min="14860" max="14860" width="14.33203125" style="254" bestFit="1" customWidth="1"/>
    <col min="14861" max="14861" width="10.44140625" style="254" bestFit="1" customWidth="1"/>
    <col min="14862" max="15102" width="9" style="254"/>
    <col min="15103" max="15103" width="9.33203125" style="254" customWidth="1"/>
    <col min="15104" max="15104" width="15.6640625" style="254" customWidth="1"/>
    <col min="15105" max="15105" width="29.33203125" style="254" customWidth="1"/>
    <col min="15106" max="15112" width="15.109375" style="254" customWidth="1"/>
    <col min="15113" max="15113" width="18.44140625" style="254" bestFit="1" customWidth="1"/>
    <col min="15114" max="15114" width="14.6640625" style="254" customWidth="1"/>
    <col min="15115" max="15115" width="11" style="254" customWidth="1"/>
    <col min="15116" max="15116" width="14.33203125" style="254" bestFit="1" customWidth="1"/>
    <col min="15117" max="15117" width="10.44140625" style="254" bestFit="1" customWidth="1"/>
    <col min="15118" max="15358" width="9" style="254"/>
    <col min="15359" max="15359" width="9.33203125" style="254" customWidth="1"/>
    <col min="15360" max="15360" width="15.6640625" style="254" customWidth="1"/>
    <col min="15361" max="15361" width="29.33203125" style="254" customWidth="1"/>
    <col min="15362" max="15368" width="15.109375" style="254" customWidth="1"/>
    <col min="15369" max="15369" width="18.44140625" style="254" bestFit="1" customWidth="1"/>
    <col min="15370" max="15370" width="14.6640625" style="254" customWidth="1"/>
    <col min="15371" max="15371" width="11" style="254" customWidth="1"/>
    <col min="15372" max="15372" width="14.33203125" style="254" bestFit="1" customWidth="1"/>
    <col min="15373" max="15373" width="10.44140625" style="254" bestFit="1" customWidth="1"/>
    <col min="15374" max="15614" width="9" style="254"/>
    <col min="15615" max="15615" width="9.33203125" style="254" customWidth="1"/>
    <col min="15616" max="15616" width="15.6640625" style="254" customWidth="1"/>
    <col min="15617" max="15617" width="29.33203125" style="254" customWidth="1"/>
    <col min="15618" max="15624" width="15.109375" style="254" customWidth="1"/>
    <col min="15625" max="15625" width="18.44140625" style="254" bestFit="1" customWidth="1"/>
    <col min="15626" max="15626" width="14.6640625" style="254" customWidth="1"/>
    <col min="15627" max="15627" width="11" style="254" customWidth="1"/>
    <col min="15628" max="15628" width="14.33203125" style="254" bestFit="1" customWidth="1"/>
    <col min="15629" max="15629" width="10.44140625" style="254" bestFit="1" customWidth="1"/>
    <col min="15630" max="15870" width="9" style="254"/>
    <col min="15871" max="15871" width="9.33203125" style="254" customWidth="1"/>
    <col min="15872" max="15872" width="15.6640625" style="254" customWidth="1"/>
    <col min="15873" max="15873" width="29.33203125" style="254" customWidth="1"/>
    <col min="15874" max="15880" width="15.109375" style="254" customWidth="1"/>
    <col min="15881" max="15881" width="18.44140625" style="254" bestFit="1" customWidth="1"/>
    <col min="15882" max="15882" width="14.6640625" style="254" customWidth="1"/>
    <col min="15883" max="15883" width="11" style="254" customWidth="1"/>
    <col min="15884" max="15884" width="14.33203125" style="254" bestFit="1" customWidth="1"/>
    <col min="15885" max="15885" width="10.44140625" style="254" bestFit="1" customWidth="1"/>
    <col min="15886" max="16126" width="9" style="254"/>
    <col min="16127" max="16127" width="9.33203125" style="254" customWidth="1"/>
    <col min="16128" max="16128" width="15.6640625" style="254" customWidth="1"/>
    <col min="16129" max="16129" width="29.33203125" style="254" customWidth="1"/>
    <col min="16130" max="16136" width="15.109375" style="254" customWidth="1"/>
    <col min="16137" max="16137" width="18.44140625" style="254" bestFit="1" customWidth="1"/>
    <col min="16138" max="16138" width="14.6640625" style="254" customWidth="1"/>
    <col min="16139" max="16139" width="11" style="254" customWidth="1"/>
    <col min="16140" max="16140" width="14.33203125" style="254" bestFit="1" customWidth="1"/>
    <col min="16141" max="16141" width="10.44140625" style="254" bestFit="1" customWidth="1"/>
    <col min="16142" max="16384" width="9" style="254"/>
  </cols>
  <sheetData>
    <row r="1" spans="1:16" ht="19.2" hidden="1" customHeight="1">
      <c r="D1" s="360">
        <v>4</v>
      </c>
      <c r="E1" s="361">
        <v>4</v>
      </c>
      <c r="F1" s="361">
        <v>3</v>
      </c>
      <c r="G1" s="361">
        <v>3</v>
      </c>
      <c r="H1" s="361">
        <v>2</v>
      </c>
      <c r="I1" s="360">
        <v>4</v>
      </c>
    </row>
    <row r="2" spans="1:16" ht="27" customHeight="1">
      <c r="A2" s="715" t="s">
        <v>411</v>
      </c>
      <c r="B2" s="718" t="s">
        <v>412</v>
      </c>
      <c r="C2" s="690"/>
      <c r="D2" s="720" t="s">
        <v>502</v>
      </c>
      <c r="E2" s="722" t="s">
        <v>503</v>
      </c>
      <c r="F2" s="724" t="s">
        <v>504</v>
      </c>
      <c r="G2" s="724"/>
      <c r="H2" s="707" t="s">
        <v>505</v>
      </c>
      <c r="I2" s="709" t="s">
        <v>506</v>
      </c>
      <c r="J2" s="711" t="s">
        <v>221</v>
      </c>
      <c r="K2" s="683"/>
    </row>
    <row r="3" spans="1:16" s="257" customFormat="1" ht="22.2" customHeight="1" thickBot="1">
      <c r="A3" s="716"/>
      <c r="B3" s="719"/>
      <c r="C3" s="692"/>
      <c r="D3" s="721"/>
      <c r="E3" s="723"/>
      <c r="F3" s="725"/>
      <c r="G3" s="725"/>
      <c r="H3" s="708"/>
      <c r="I3" s="710"/>
      <c r="J3" s="712"/>
      <c r="K3" s="683"/>
    </row>
    <row r="4" spans="1:16" s="257" customFormat="1" ht="16.8" customHeight="1" thickBot="1">
      <c r="A4" s="716"/>
      <c r="B4" s="362"/>
      <c r="C4" s="362"/>
      <c r="D4" s="363" t="s">
        <v>507</v>
      </c>
      <c r="E4" s="364" t="s">
        <v>507</v>
      </c>
      <c r="F4" s="365" t="s">
        <v>508</v>
      </c>
      <c r="G4" s="365"/>
      <c r="H4" s="365" t="s">
        <v>508</v>
      </c>
      <c r="I4" s="366" t="s">
        <v>508</v>
      </c>
      <c r="J4" s="367"/>
      <c r="K4" s="254"/>
    </row>
    <row r="5" spans="1:16" ht="26.4" customHeight="1">
      <c r="A5" s="716"/>
      <c r="B5" s="713" t="s">
        <v>416</v>
      </c>
      <c r="C5" s="714"/>
      <c r="D5" s="368">
        <f>120*0</f>
        <v>0</v>
      </c>
      <c r="E5" s="369">
        <f>105*0</f>
        <v>0</v>
      </c>
      <c r="F5" s="369">
        <v>120</v>
      </c>
      <c r="G5" s="369">
        <f>110*0</f>
        <v>0</v>
      </c>
      <c r="H5" s="369">
        <v>100</v>
      </c>
      <c r="I5" s="369">
        <v>0</v>
      </c>
      <c r="J5" s="370">
        <f>TRUNC(SUM(D5:I5),2)</f>
        <v>220</v>
      </c>
      <c r="M5" s="254" t="s">
        <v>495</v>
      </c>
    </row>
    <row r="6" spans="1:16" s="255" customFormat="1" ht="24" customHeight="1">
      <c r="A6" s="716"/>
      <c r="B6" s="687" t="s">
        <v>417</v>
      </c>
      <c r="C6" s="704"/>
      <c r="D6" s="371" t="s">
        <v>418</v>
      </c>
      <c r="E6" s="260" t="s">
        <v>418</v>
      </c>
      <c r="F6" s="260" t="s">
        <v>418</v>
      </c>
      <c r="G6" s="260" t="s">
        <v>418</v>
      </c>
      <c r="H6" s="260" t="s">
        <v>418</v>
      </c>
      <c r="I6" s="260" t="s">
        <v>418</v>
      </c>
      <c r="J6" s="261" t="s">
        <v>419</v>
      </c>
      <c r="M6" s="254" t="s">
        <v>418</v>
      </c>
    </row>
    <row r="7" spans="1:16" s="255" customFormat="1" ht="12" customHeight="1">
      <c r="A7" s="716"/>
      <c r="B7" s="687" t="s">
        <v>420</v>
      </c>
      <c r="C7" s="704"/>
      <c r="D7" s="372">
        <v>0</v>
      </c>
      <c r="E7" s="373">
        <v>7</v>
      </c>
      <c r="F7" s="373">
        <v>8</v>
      </c>
      <c r="G7" s="373">
        <v>11.3</v>
      </c>
      <c r="H7" s="373">
        <v>1.2</v>
      </c>
      <c r="I7" s="373">
        <v>0</v>
      </c>
      <c r="J7" s="263" t="s">
        <v>419</v>
      </c>
      <c r="O7" s="374"/>
    </row>
    <row r="8" spans="1:16" s="255" customFormat="1" ht="19.5" customHeight="1">
      <c r="A8" s="716"/>
      <c r="B8" s="687" t="s">
        <v>421</v>
      </c>
      <c r="C8" s="704"/>
      <c r="D8" s="375">
        <v>0</v>
      </c>
      <c r="E8" s="376">
        <v>0</v>
      </c>
      <c r="F8" s="376">
        <v>4</v>
      </c>
      <c r="G8" s="376">
        <v>0</v>
      </c>
      <c r="H8" s="376">
        <v>0</v>
      </c>
      <c r="I8" s="376">
        <v>0</v>
      </c>
      <c r="J8" s="377">
        <f t="shared" ref="J8:J31" si="0">TRUNC(SUM(D8:I8),2)</f>
        <v>4</v>
      </c>
    </row>
    <row r="9" spans="1:16" s="255" customFormat="1" ht="13.2" customHeight="1">
      <c r="A9" s="716"/>
      <c r="B9" s="687" t="s">
        <v>422</v>
      </c>
      <c r="C9" s="704"/>
      <c r="D9" s="375"/>
      <c r="E9" s="376"/>
      <c r="F9" s="376">
        <v>0</v>
      </c>
      <c r="G9" s="376">
        <v>0</v>
      </c>
      <c r="H9" s="376">
        <v>0</v>
      </c>
      <c r="I9" s="376">
        <v>0</v>
      </c>
      <c r="J9" s="378">
        <f t="shared" si="0"/>
        <v>0</v>
      </c>
    </row>
    <row r="10" spans="1:16" s="255" customFormat="1" ht="13.2" customHeight="1">
      <c r="A10" s="716"/>
      <c r="B10" s="687" t="s">
        <v>423</v>
      </c>
      <c r="C10" s="704"/>
      <c r="D10" s="375">
        <v>5</v>
      </c>
      <c r="E10" s="376">
        <v>5</v>
      </c>
      <c r="F10" s="376">
        <v>5</v>
      </c>
      <c r="G10" s="376">
        <v>5</v>
      </c>
      <c r="H10" s="376">
        <v>5</v>
      </c>
      <c r="I10" s="376">
        <v>5</v>
      </c>
      <c r="J10" s="378">
        <f t="shared" si="0"/>
        <v>30</v>
      </c>
    </row>
    <row r="11" spans="1:16" s="255" customFormat="1" ht="13.2" customHeight="1">
      <c r="A11" s="716"/>
      <c r="B11" s="687" t="s">
        <v>424</v>
      </c>
      <c r="C11" s="704"/>
      <c r="D11" s="379"/>
      <c r="E11" s="380"/>
      <c r="F11" s="380"/>
      <c r="G11" s="380"/>
      <c r="H11" s="380"/>
      <c r="I11" s="380"/>
      <c r="J11" s="378">
        <f t="shared" si="0"/>
        <v>0</v>
      </c>
    </row>
    <row r="12" spans="1:16" s="255" customFormat="1" ht="13.2" customHeight="1">
      <c r="A12" s="716"/>
      <c r="B12" s="672" t="s">
        <v>425</v>
      </c>
      <c r="C12" s="705"/>
      <c r="D12" s="381">
        <f>0.05375*2*D10*2*D10</f>
        <v>5.375</v>
      </c>
      <c r="E12" s="267">
        <f t="shared" ref="E12:I12" si="1">0.05375*2*E10*2*E10</f>
        <v>5.375</v>
      </c>
      <c r="F12" s="267">
        <f t="shared" si="1"/>
        <v>5.375</v>
      </c>
      <c r="G12" s="267">
        <f t="shared" si="1"/>
        <v>5.375</v>
      </c>
      <c r="H12" s="267">
        <f t="shared" si="1"/>
        <v>5.375</v>
      </c>
      <c r="I12" s="267">
        <f t="shared" si="1"/>
        <v>5.375</v>
      </c>
      <c r="J12" s="378">
        <f t="shared" si="0"/>
        <v>32.25</v>
      </c>
    </row>
    <row r="13" spans="1:16" s="255" customFormat="1" ht="13.2" customHeight="1">
      <c r="A13" s="716"/>
      <c r="B13" s="672" t="s">
        <v>426</v>
      </c>
      <c r="C13" s="705"/>
      <c r="D13" s="382">
        <f t="shared" ref="D13:I13" si="2">0.05375*D11*2*D11*2</f>
        <v>0</v>
      </c>
      <c r="E13" s="383">
        <f t="shared" si="2"/>
        <v>0</v>
      </c>
      <c r="F13" s="383">
        <f>0.05375*F11*2*F11*2</f>
        <v>0</v>
      </c>
      <c r="G13" s="383">
        <f>0.05375*G11*2*G11*2</f>
        <v>0</v>
      </c>
      <c r="H13" s="383">
        <f>0.05375*H11*2*H11*2</f>
        <v>0</v>
      </c>
      <c r="I13" s="383">
        <f t="shared" si="2"/>
        <v>0</v>
      </c>
      <c r="J13" s="378">
        <f t="shared" si="0"/>
        <v>0</v>
      </c>
      <c r="O13" s="374"/>
      <c r="P13" s="374"/>
    </row>
    <row r="14" spans="1:16" ht="15" customHeight="1" thickBot="1">
      <c r="A14" s="716"/>
      <c r="B14" s="674" t="s">
        <v>427</v>
      </c>
      <c r="C14" s="706"/>
      <c r="D14" s="384">
        <f>D8*D12+D13*D11</f>
        <v>0</v>
      </c>
      <c r="E14" s="385">
        <f>E8*E12</f>
        <v>0</v>
      </c>
      <c r="F14" s="383">
        <f>F8*F12+F13*F11</f>
        <v>21.5</v>
      </c>
      <c r="G14" s="383">
        <f>G8*G12+G13*G11</f>
        <v>0</v>
      </c>
      <c r="H14" s="383">
        <f>H8*H12+H13*H11</f>
        <v>0</v>
      </c>
      <c r="I14" s="385">
        <f t="shared" ref="I14" si="3">I8*I12</f>
        <v>0</v>
      </c>
      <c r="J14" s="386">
        <f t="shared" si="0"/>
        <v>21.5</v>
      </c>
    </row>
    <row r="15" spans="1:16" ht="14.4" customHeight="1">
      <c r="A15" s="716"/>
      <c r="B15" s="698" t="s">
        <v>428</v>
      </c>
      <c r="C15" s="387" t="s">
        <v>429</v>
      </c>
      <c r="D15" s="388">
        <v>7</v>
      </c>
      <c r="E15" s="389">
        <v>11</v>
      </c>
      <c r="F15" s="390">
        <f>IF(F6="SIMPLES",F7+0.52+(0.22),F7+0.52*2)*0+7.6</f>
        <v>7.6</v>
      </c>
      <c r="G15" s="390">
        <f t="shared" ref="G15" si="4">IF(G6="SIMPLES",G7+0.52+0.22,G7+0.52*2)</f>
        <v>12.34</v>
      </c>
      <c r="H15" s="390">
        <v>1.2</v>
      </c>
      <c r="I15" s="389">
        <f>IF(I6="SIMPLES",I7+0.52+0.22,I7+0.52*2)*0+7.6</f>
        <v>7.6</v>
      </c>
      <c r="J15" s="377">
        <f t="shared" si="0"/>
        <v>46.74</v>
      </c>
    </row>
    <row r="16" spans="1:16" ht="14.4" customHeight="1">
      <c r="A16" s="716"/>
      <c r="B16" s="699"/>
      <c r="C16" s="391" t="s">
        <v>430</v>
      </c>
      <c r="D16" s="392">
        <f>(D15*D5+D14)*0</f>
        <v>0</v>
      </c>
      <c r="E16" s="393">
        <f t="shared" ref="E16:G16" si="5">(E15*E5+E14)*0</f>
        <v>0</v>
      </c>
      <c r="F16" s="393">
        <f>(F15*F5+F14)</f>
        <v>933.5</v>
      </c>
      <c r="G16" s="393">
        <f t="shared" si="5"/>
        <v>0</v>
      </c>
      <c r="H16" s="393">
        <f>(H15*H5+H14)</f>
        <v>120</v>
      </c>
      <c r="I16" s="393">
        <f>I15*I5+I14</f>
        <v>0</v>
      </c>
      <c r="J16" s="378">
        <f t="shared" si="0"/>
        <v>1053.5</v>
      </c>
      <c r="L16" s="254">
        <f>J16*0.15</f>
        <v>158.02500000000001</v>
      </c>
    </row>
    <row r="17" spans="1:17" ht="14.4" customHeight="1">
      <c r="A17" s="716"/>
      <c r="B17" s="699"/>
      <c r="C17" s="391" t="s">
        <v>431</v>
      </c>
      <c r="D17" s="394">
        <v>0</v>
      </c>
      <c r="E17" s="395">
        <v>0</v>
      </c>
      <c r="F17" s="395">
        <f>0.3-0.15</f>
        <v>0.15</v>
      </c>
      <c r="G17" s="395">
        <f t="shared" ref="G17:I17" si="6">0.3-0.15</f>
        <v>0.15</v>
      </c>
      <c r="H17" s="395">
        <v>0.6</v>
      </c>
      <c r="I17" s="395">
        <f t="shared" si="6"/>
        <v>0.15</v>
      </c>
      <c r="J17" s="378">
        <f t="shared" si="0"/>
        <v>1.05</v>
      </c>
      <c r="L17" s="254">
        <f>L16/2</f>
        <v>79.012500000000003</v>
      </c>
    </row>
    <row r="18" spans="1:17" ht="20.399999999999999">
      <c r="A18" s="716"/>
      <c r="B18" s="699"/>
      <c r="C18" s="396" t="s">
        <v>432</v>
      </c>
      <c r="D18" s="397">
        <f>D16*D17</f>
        <v>0</v>
      </c>
      <c r="E18" s="398">
        <f t="shared" ref="E18:I18" si="7">E16*E17</f>
        <v>0</v>
      </c>
      <c r="F18" s="399">
        <f>F16*F17</f>
        <v>140.02500000000001</v>
      </c>
      <c r="G18" s="399">
        <f t="shared" si="7"/>
        <v>0</v>
      </c>
      <c r="H18" s="399">
        <f>H16*H17</f>
        <v>72</v>
      </c>
      <c r="I18" s="398">
        <f t="shared" si="7"/>
        <v>0</v>
      </c>
      <c r="J18" s="386">
        <f t="shared" si="0"/>
        <v>212.02</v>
      </c>
      <c r="L18" s="283"/>
    </row>
    <row r="19" spans="1:17" ht="25.8" customHeight="1" thickBot="1">
      <c r="A19" s="716"/>
      <c r="B19" s="400"/>
      <c r="C19" s="401" t="s">
        <v>433</v>
      </c>
      <c r="D19" s="402">
        <f t="shared" ref="D19:I19" si="8">D18*1.3</f>
        <v>0</v>
      </c>
      <c r="E19" s="403">
        <f t="shared" si="8"/>
        <v>0</v>
      </c>
      <c r="F19" s="404">
        <f>F18*1.3</f>
        <v>182.03250000000003</v>
      </c>
      <c r="G19" s="404">
        <f t="shared" si="8"/>
        <v>0</v>
      </c>
      <c r="H19" s="404">
        <f>H18*1.3</f>
        <v>93.600000000000009</v>
      </c>
      <c r="I19" s="403">
        <f t="shared" si="8"/>
        <v>0</v>
      </c>
      <c r="J19" s="405">
        <f t="shared" si="0"/>
        <v>275.63</v>
      </c>
    </row>
    <row r="20" spans="1:17" ht="14.4" customHeight="1">
      <c r="A20" s="716"/>
      <c r="B20" s="406"/>
      <c r="C20" s="407" t="s">
        <v>434</v>
      </c>
      <c r="D20" s="408" t="s">
        <v>435</v>
      </c>
      <c r="E20" s="409" t="s">
        <v>435</v>
      </c>
      <c r="F20" s="409" t="s">
        <v>435</v>
      </c>
      <c r="G20" s="409" t="s">
        <v>435</v>
      </c>
      <c r="H20" s="409" t="s">
        <v>435</v>
      </c>
      <c r="I20" s="409" t="s">
        <v>435</v>
      </c>
      <c r="J20" s="377">
        <f t="shared" si="0"/>
        <v>0</v>
      </c>
    </row>
    <row r="21" spans="1:17" ht="14.4" customHeight="1">
      <c r="A21" s="716"/>
      <c r="B21" s="703" t="s">
        <v>436</v>
      </c>
      <c r="C21" s="396" t="s">
        <v>437</v>
      </c>
      <c r="D21" s="410">
        <v>0</v>
      </c>
      <c r="E21" s="411">
        <v>0</v>
      </c>
      <c r="F21" s="411">
        <v>10</v>
      </c>
      <c r="G21" s="411">
        <v>10</v>
      </c>
      <c r="H21" s="411">
        <v>60</v>
      </c>
      <c r="I21" s="411">
        <v>10</v>
      </c>
      <c r="J21" s="378">
        <f t="shared" si="0"/>
        <v>90</v>
      </c>
    </row>
    <row r="22" spans="1:17" ht="14.4" customHeight="1">
      <c r="A22" s="716"/>
      <c r="B22" s="699"/>
      <c r="C22" s="412" t="s">
        <v>438</v>
      </c>
      <c r="D22" s="413">
        <v>0.3</v>
      </c>
      <c r="E22" s="296">
        <v>0.3</v>
      </c>
      <c r="F22" s="296">
        <v>0.3</v>
      </c>
      <c r="G22" s="296">
        <v>0.3</v>
      </c>
      <c r="H22" s="296">
        <v>0.3</v>
      </c>
      <c r="I22" s="296">
        <v>0.3</v>
      </c>
      <c r="J22" s="378">
        <f t="shared" si="0"/>
        <v>1.8</v>
      </c>
    </row>
    <row r="23" spans="1:17" ht="14.4" customHeight="1">
      <c r="A23" s="716"/>
      <c r="B23" s="699"/>
      <c r="C23" s="396" t="s">
        <v>429</v>
      </c>
      <c r="D23" s="414">
        <f>D15</f>
        <v>7</v>
      </c>
      <c r="E23" s="415">
        <f t="shared" ref="E23:I23" si="9">E15</f>
        <v>11</v>
      </c>
      <c r="F23" s="416">
        <f t="shared" si="9"/>
        <v>7.6</v>
      </c>
      <c r="G23" s="416">
        <f t="shared" si="9"/>
        <v>12.34</v>
      </c>
      <c r="H23" s="416">
        <v>1</v>
      </c>
      <c r="I23" s="415">
        <f t="shared" si="9"/>
        <v>7.6</v>
      </c>
      <c r="J23" s="378">
        <f t="shared" si="0"/>
        <v>46.54</v>
      </c>
      <c r="M23" s="254" t="s">
        <v>496</v>
      </c>
      <c r="N23" s="254" t="s">
        <v>497</v>
      </c>
    </row>
    <row r="24" spans="1:17" ht="14.4" customHeight="1">
      <c r="A24" s="716"/>
      <c r="B24" s="699"/>
      <c r="C24" s="396" t="s">
        <v>439</v>
      </c>
      <c r="D24" s="414">
        <f>D5*D23*D21/100+D14*D21/100</f>
        <v>0</v>
      </c>
      <c r="E24" s="415">
        <f t="shared" ref="E24:I24" si="10">E5*E23*E21/100+E14*E21/100</f>
        <v>0</v>
      </c>
      <c r="F24" s="416">
        <f>F5*F23*F21/100+F14*F21/100</f>
        <v>93.350000000000009</v>
      </c>
      <c r="G24" s="416">
        <f>G5*G23*G21/100+G14*G21/100</f>
        <v>0</v>
      </c>
      <c r="H24" s="416">
        <f>H5*H23*H21/100+H14*H21/100</f>
        <v>60</v>
      </c>
      <c r="I24" s="415">
        <f t="shared" si="10"/>
        <v>0</v>
      </c>
      <c r="J24" s="378">
        <f t="shared" si="0"/>
        <v>153.35</v>
      </c>
      <c r="M24" s="300">
        <f>J24*0.74</f>
        <v>113.479</v>
      </c>
      <c r="N24" s="300">
        <f>J24*0.74</f>
        <v>113.479</v>
      </c>
      <c r="O24" s="300"/>
    </row>
    <row r="25" spans="1:17" ht="12.75" customHeight="1" thickBot="1">
      <c r="A25" s="716"/>
      <c r="B25" s="699"/>
      <c r="C25" s="412" t="s">
        <v>440</v>
      </c>
      <c r="D25" s="417">
        <f>D24*(1+D22)</f>
        <v>0</v>
      </c>
      <c r="E25" s="418">
        <f t="shared" ref="E25:I25" si="11">E24*(1+E22)</f>
        <v>0</v>
      </c>
      <c r="F25" s="419">
        <f t="shared" si="11"/>
        <v>121.35500000000002</v>
      </c>
      <c r="G25" s="419">
        <f t="shared" si="11"/>
        <v>0</v>
      </c>
      <c r="H25" s="419">
        <f t="shared" si="11"/>
        <v>78</v>
      </c>
      <c r="I25" s="418">
        <f t="shared" si="11"/>
        <v>0</v>
      </c>
      <c r="J25" s="386">
        <f t="shared" si="0"/>
        <v>199.35</v>
      </c>
      <c r="K25" s="254">
        <f>J25*5</f>
        <v>996.75</v>
      </c>
      <c r="M25" s="300">
        <f>J25/2</f>
        <v>99.674999999999997</v>
      </c>
      <c r="N25" s="300">
        <f>J25/2</f>
        <v>99.674999999999997</v>
      </c>
    </row>
    <row r="26" spans="1:17" ht="14.4" customHeight="1">
      <c r="A26" s="716"/>
      <c r="B26" s="695" t="s">
        <v>509</v>
      </c>
      <c r="C26" s="420" t="s">
        <v>429</v>
      </c>
      <c r="D26" s="421">
        <f>D7</f>
        <v>0</v>
      </c>
      <c r="E26" s="422">
        <f t="shared" ref="E26:I26" si="12">E7</f>
        <v>7</v>
      </c>
      <c r="F26" s="423">
        <f t="shared" si="12"/>
        <v>8</v>
      </c>
      <c r="G26" s="423">
        <f t="shared" si="12"/>
        <v>11.3</v>
      </c>
      <c r="H26" s="423">
        <v>0</v>
      </c>
      <c r="I26" s="422">
        <f t="shared" si="12"/>
        <v>0</v>
      </c>
      <c r="J26" s="377">
        <f t="shared" si="0"/>
        <v>26.3</v>
      </c>
      <c r="O26" s="424" t="s">
        <v>510</v>
      </c>
      <c r="P26" s="425" t="s">
        <v>511</v>
      </c>
    </row>
    <row r="27" spans="1:17" ht="14.4" customHeight="1">
      <c r="A27" s="716"/>
      <c r="B27" s="696"/>
      <c r="C27" s="396" t="s">
        <v>442</v>
      </c>
      <c r="D27" s="414">
        <f>(D5*D26+D14)</f>
        <v>0</v>
      </c>
      <c r="E27" s="415">
        <f>(E5*E26+E14)</f>
        <v>0</v>
      </c>
      <c r="F27" s="415">
        <f t="shared" ref="F27:H27" si="13">(F5*F26+F14)</f>
        <v>981.5</v>
      </c>
      <c r="G27" s="415">
        <f t="shared" si="13"/>
        <v>0</v>
      </c>
      <c r="H27" s="415">
        <f t="shared" si="13"/>
        <v>0</v>
      </c>
      <c r="I27" s="415">
        <f>I5*I26+I14</f>
        <v>0</v>
      </c>
      <c r="J27" s="378">
        <f>TRUNC(SUM(D27:I27),2)</f>
        <v>981.5</v>
      </c>
      <c r="L27" s="254">
        <v>1127.8699999999999</v>
      </c>
      <c r="O27" s="426">
        <f>I27+F27+H27</f>
        <v>981.5</v>
      </c>
      <c r="P27" s="427">
        <f>J27-O27</f>
        <v>0</v>
      </c>
    </row>
    <row r="28" spans="1:17" ht="15" customHeight="1" thickBot="1">
      <c r="A28" s="716"/>
      <c r="B28" s="697"/>
      <c r="C28" s="401" t="s">
        <v>443</v>
      </c>
      <c r="D28" s="428">
        <f>0.0012*D27</f>
        <v>0</v>
      </c>
      <c r="E28" s="309">
        <f t="shared" ref="E28:I28" si="14">0.0012*E27</f>
        <v>0</v>
      </c>
      <c r="F28" s="310">
        <f>0.0012*F27</f>
        <v>1.1778</v>
      </c>
      <c r="G28" s="310">
        <f>0.0012*G27</f>
        <v>0</v>
      </c>
      <c r="H28" s="310">
        <f>0.0012*H27</f>
        <v>0</v>
      </c>
      <c r="I28" s="309">
        <f t="shared" si="14"/>
        <v>0</v>
      </c>
      <c r="J28" s="386">
        <f t="shared" si="0"/>
        <v>1.17</v>
      </c>
      <c r="K28" s="254">
        <f>J28*300</f>
        <v>351</v>
      </c>
      <c r="L28" s="254">
        <v>1575.74</v>
      </c>
      <c r="O28" s="283"/>
    </row>
    <row r="29" spans="1:17" ht="17.399999999999999" customHeight="1">
      <c r="A29" s="716"/>
      <c r="B29" s="698" t="s">
        <v>444</v>
      </c>
      <c r="C29" s="429" t="s">
        <v>429</v>
      </c>
      <c r="D29" s="430">
        <f>D26</f>
        <v>0</v>
      </c>
      <c r="E29" s="431">
        <f t="shared" ref="E29:I29" si="15">E26</f>
        <v>7</v>
      </c>
      <c r="F29" s="431">
        <f t="shared" si="15"/>
        <v>8</v>
      </c>
      <c r="G29" s="431">
        <f t="shared" si="15"/>
        <v>11.3</v>
      </c>
      <c r="H29" s="431">
        <f t="shared" si="15"/>
        <v>0</v>
      </c>
      <c r="I29" s="431">
        <f t="shared" si="15"/>
        <v>0</v>
      </c>
      <c r="J29" s="377">
        <f t="shared" si="0"/>
        <v>26.3</v>
      </c>
      <c r="L29" s="254">
        <v>887.74</v>
      </c>
      <c r="O29" s="283"/>
    </row>
    <row r="30" spans="1:17" ht="14.4" customHeight="1">
      <c r="A30" s="716"/>
      <c r="B30" s="699"/>
      <c r="C30" s="396" t="s">
        <v>442</v>
      </c>
      <c r="D30" s="430">
        <f t="shared" ref="D30:I30" si="16">(D5*D29+D14)</f>
        <v>0</v>
      </c>
      <c r="E30" s="430">
        <f t="shared" si="16"/>
        <v>0</v>
      </c>
      <c r="F30" s="430">
        <f>(F5*F29+F14)</f>
        <v>981.5</v>
      </c>
      <c r="G30" s="430">
        <f t="shared" si="16"/>
        <v>0</v>
      </c>
      <c r="H30" s="430">
        <f t="shared" si="16"/>
        <v>0</v>
      </c>
      <c r="I30" s="430">
        <f t="shared" si="16"/>
        <v>0</v>
      </c>
      <c r="J30" s="378">
        <f t="shared" si="0"/>
        <v>981.5</v>
      </c>
      <c r="L30" s="254">
        <v>1061.07</v>
      </c>
      <c r="O30" s="283"/>
      <c r="P30" s="283"/>
      <c r="Q30" s="283"/>
    </row>
    <row r="31" spans="1:17" ht="14.4" customHeight="1">
      <c r="A31" s="716"/>
      <c r="B31" s="699"/>
      <c r="C31" s="396" t="s">
        <v>445</v>
      </c>
      <c r="D31" s="432">
        <f t="shared" ref="D31:I31" si="17">D30*0.03</f>
        <v>0</v>
      </c>
      <c r="E31" s="432">
        <f t="shared" si="17"/>
        <v>0</v>
      </c>
      <c r="F31" s="432">
        <f t="shared" si="17"/>
        <v>29.445</v>
      </c>
      <c r="G31" s="432">
        <f t="shared" si="17"/>
        <v>0</v>
      </c>
      <c r="H31" s="432">
        <f t="shared" si="17"/>
        <v>0</v>
      </c>
      <c r="I31" s="432">
        <f t="shared" si="17"/>
        <v>0</v>
      </c>
      <c r="J31" s="378">
        <f t="shared" si="0"/>
        <v>29.44</v>
      </c>
      <c r="K31" s="254">
        <f>J31*300</f>
        <v>8832</v>
      </c>
      <c r="L31" s="254">
        <v>1061.67</v>
      </c>
      <c r="O31" s="283"/>
    </row>
    <row r="32" spans="1:17" ht="14.4" customHeight="1">
      <c r="A32" s="716"/>
      <c r="B32" s="699"/>
      <c r="C32" s="412" t="s">
        <v>446</v>
      </c>
      <c r="D32" s="382">
        <v>2.5</v>
      </c>
      <c r="E32" s="383">
        <v>2.5</v>
      </c>
      <c r="F32" s="383">
        <v>2.5</v>
      </c>
      <c r="G32" s="383">
        <v>2.5</v>
      </c>
      <c r="H32" s="383">
        <v>2.5</v>
      </c>
      <c r="I32" s="383">
        <v>2.5</v>
      </c>
      <c r="J32" s="378"/>
      <c r="O32" s="283"/>
    </row>
    <row r="33" spans="1:15" ht="14.4" customHeight="1">
      <c r="A33" s="716"/>
      <c r="B33" s="699"/>
      <c r="C33" s="412" t="s">
        <v>9</v>
      </c>
      <c r="D33" s="382">
        <v>1</v>
      </c>
      <c r="E33" s="383">
        <v>1</v>
      </c>
      <c r="F33" s="383">
        <v>1</v>
      </c>
      <c r="G33" s="383">
        <v>1</v>
      </c>
      <c r="H33" s="383">
        <v>1</v>
      </c>
      <c r="I33" s="383">
        <v>1</v>
      </c>
      <c r="J33" s="378"/>
      <c r="O33" s="283"/>
    </row>
    <row r="34" spans="1:15" ht="15" customHeight="1" thickBot="1">
      <c r="A34" s="716"/>
      <c r="B34" s="700"/>
      <c r="C34" s="412" t="s">
        <v>512</v>
      </c>
      <c r="D34" s="382">
        <f>D31*D32*D33</f>
        <v>0</v>
      </c>
      <c r="E34" s="383">
        <f t="shared" ref="E34:I34" si="18">E31*E32*E33</f>
        <v>0</v>
      </c>
      <c r="F34" s="383">
        <f>F31*F32*F33</f>
        <v>73.612499999999997</v>
      </c>
      <c r="G34" s="383">
        <f>G31*G32*G33</f>
        <v>0</v>
      </c>
      <c r="H34" s="383">
        <f>H31*H32*H33</f>
        <v>0</v>
      </c>
      <c r="I34" s="383">
        <f t="shared" si="18"/>
        <v>0</v>
      </c>
      <c r="J34" s="386">
        <f>TRUNC(SUM(D34:I34),2)</f>
        <v>73.61</v>
      </c>
      <c r="K34" s="254">
        <f>J34*300</f>
        <v>22083</v>
      </c>
      <c r="L34" s="254">
        <v>80</v>
      </c>
    </row>
    <row r="35" spans="1:15" ht="24.6" customHeight="1">
      <c r="A35" s="716"/>
      <c r="B35" s="698" t="s">
        <v>448</v>
      </c>
      <c r="C35" s="433" t="s">
        <v>513</v>
      </c>
      <c r="D35" s="434">
        <v>0</v>
      </c>
      <c r="E35" s="434">
        <f t="shared" ref="E35:I35" si="19">E5*2</f>
        <v>0</v>
      </c>
      <c r="F35" s="434">
        <v>60</v>
      </c>
      <c r="G35" s="434">
        <f t="shared" si="19"/>
        <v>0</v>
      </c>
      <c r="H35" s="434">
        <v>0</v>
      </c>
      <c r="I35" s="434">
        <f t="shared" si="19"/>
        <v>0</v>
      </c>
      <c r="J35" s="377">
        <f>TRUNC(SUM(D35:I35),2)</f>
        <v>60</v>
      </c>
      <c r="L35" s="254">
        <v>80</v>
      </c>
      <c r="M35" s="283">
        <f>[3]Indicadores!$E$51+[3]Indicadores!$E$52+[3]Indicadores!$E$53+[3]Indicadores!$E$54+[3]Indicadores!$E$61+[3]Indicadores!$E$62+[3]Indicadores!$E$63</f>
        <v>1284.3100000000002</v>
      </c>
      <c r="N35" s="254">
        <v>524.78</v>
      </c>
    </row>
    <row r="36" spans="1:15" ht="14.4" customHeight="1">
      <c r="A36" s="716"/>
      <c r="B36" s="699"/>
      <c r="C36" s="396" t="s">
        <v>450</v>
      </c>
      <c r="D36" s="435"/>
      <c r="E36" s="436"/>
      <c r="F36" s="437"/>
      <c r="G36" s="437"/>
      <c r="H36" s="437"/>
      <c r="I36" s="436"/>
      <c r="J36" s="378">
        <f>TRUNC(SUM(D36:I36),2)</f>
        <v>0</v>
      </c>
      <c r="L36" s="254">
        <f>SUM(L27:L35)</f>
        <v>5874.0899999999992</v>
      </c>
    </row>
    <row r="37" spans="1:15" ht="14.4" customHeight="1">
      <c r="A37" s="716"/>
      <c r="B37" s="699"/>
      <c r="C37" s="396" t="s">
        <v>451</v>
      </c>
      <c r="D37" s="438">
        <v>0</v>
      </c>
      <c r="E37" s="439">
        <v>0</v>
      </c>
      <c r="F37" s="439">
        <v>0</v>
      </c>
      <c r="G37" s="439">
        <v>0</v>
      </c>
      <c r="H37" s="439">
        <v>0</v>
      </c>
      <c r="I37" s="439">
        <v>0</v>
      </c>
      <c r="J37" s="386">
        <f>TRUNC(SUM(D37:I37),2)</f>
        <v>0</v>
      </c>
      <c r="L37" s="254">
        <v>5874.09</v>
      </c>
    </row>
    <row r="38" spans="1:15" ht="35.4" customHeight="1" thickBot="1">
      <c r="A38" s="716"/>
      <c r="B38" s="440"/>
      <c r="C38" s="401" t="s">
        <v>452</v>
      </c>
      <c r="D38" s="441">
        <f t="shared" ref="D38:I38" si="20">TRUNC((0.035424*D35+0.019008*D37),2)*1.3</f>
        <v>0</v>
      </c>
      <c r="E38" s="441">
        <f t="shared" si="20"/>
        <v>0</v>
      </c>
      <c r="F38" s="441">
        <f t="shared" si="20"/>
        <v>2.7560000000000002</v>
      </c>
      <c r="G38" s="441">
        <f t="shared" si="20"/>
        <v>0</v>
      </c>
      <c r="H38" s="441">
        <f t="shared" si="20"/>
        <v>0</v>
      </c>
      <c r="I38" s="441">
        <f t="shared" si="20"/>
        <v>0</v>
      </c>
      <c r="J38" s="405">
        <f>TRUNC(SUM(D38:I38),2)</f>
        <v>2.75</v>
      </c>
    </row>
    <row r="39" spans="1:15" ht="22.95" hidden="1" customHeight="1">
      <c r="A39" s="716"/>
      <c r="B39" s="701" t="s">
        <v>453</v>
      </c>
      <c r="C39" s="442" t="s">
        <v>454</v>
      </c>
      <c r="D39" s="403"/>
      <c r="E39" s="403">
        <f>I35*1.5*0</f>
        <v>0</v>
      </c>
      <c r="F39" s="403"/>
      <c r="G39" s="403"/>
      <c r="H39" s="403"/>
      <c r="I39" s="403"/>
      <c r="J39" s="443">
        <f t="shared" ref="J39:J55" si="21">SUM(D39:I39)</f>
        <v>0</v>
      </c>
      <c r="K39" s="254">
        <f>J39*0.07</f>
        <v>0</v>
      </c>
      <c r="M39" s="283"/>
    </row>
    <row r="40" spans="1:15" ht="22.95" hidden="1" customHeight="1">
      <c r="A40" s="716"/>
      <c r="B40" s="702"/>
      <c r="C40" s="292" t="s">
        <v>455</v>
      </c>
      <c r="D40" s="444"/>
      <c r="E40" s="444"/>
      <c r="F40" s="444"/>
      <c r="G40" s="444"/>
      <c r="H40" s="444"/>
      <c r="I40" s="444"/>
      <c r="J40" s="445">
        <f t="shared" si="21"/>
        <v>0</v>
      </c>
    </row>
    <row r="41" spans="1:15" ht="22.95" hidden="1" customHeight="1">
      <c r="A41" s="716"/>
      <c r="B41" s="702"/>
      <c r="C41" s="292" t="s">
        <v>456</v>
      </c>
      <c r="D41" s="446"/>
      <c r="E41" s="446">
        <f>E39</f>
        <v>0</v>
      </c>
      <c r="F41" s="446"/>
      <c r="G41" s="446"/>
      <c r="H41" s="446"/>
      <c r="I41" s="446"/>
      <c r="J41" s="447">
        <f t="shared" si="21"/>
        <v>0</v>
      </c>
    </row>
    <row r="42" spans="1:15" ht="22.95" hidden="1" customHeight="1">
      <c r="A42" s="716"/>
      <c r="B42" s="702"/>
      <c r="C42" s="292" t="s">
        <v>457</v>
      </c>
      <c r="D42" s="446"/>
      <c r="E42" s="446">
        <f t="shared" ref="E42" si="22">E41*0.15</f>
        <v>0</v>
      </c>
      <c r="F42" s="446"/>
      <c r="G42" s="446"/>
      <c r="H42" s="446"/>
      <c r="I42" s="446"/>
      <c r="J42" s="447">
        <f t="shared" si="21"/>
        <v>0</v>
      </c>
    </row>
    <row r="43" spans="1:15" ht="22.95" hidden="1" customHeight="1">
      <c r="A43" s="716"/>
      <c r="B43" s="702"/>
      <c r="C43" s="292" t="s">
        <v>458</v>
      </c>
      <c r="D43" s="446"/>
      <c r="E43" s="446">
        <f t="shared" ref="E43" si="23">E41*0.3</f>
        <v>0</v>
      </c>
      <c r="F43" s="446"/>
      <c r="G43" s="446"/>
      <c r="H43" s="446"/>
      <c r="I43" s="446"/>
      <c r="J43" s="447">
        <f t="shared" si="21"/>
        <v>0</v>
      </c>
    </row>
    <row r="44" spans="1:15" ht="22.95" hidden="1" customHeight="1">
      <c r="A44" s="716"/>
      <c r="B44" s="702"/>
      <c r="C44" s="292" t="s">
        <v>459</v>
      </c>
      <c r="D44" s="446"/>
      <c r="E44" s="446">
        <f>E39*0.15</f>
        <v>0</v>
      </c>
      <c r="F44" s="446"/>
      <c r="G44" s="446"/>
      <c r="H44" s="446"/>
      <c r="I44" s="446"/>
      <c r="J44" s="447">
        <f t="shared" si="21"/>
        <v>0</v>
      </c>
    </row>
    <row r="45" spans="1:15" ht="22.95" hidden="1" customHeight="1">
      <c r="A45" s="716"/>
      <c r="B45" s="702"/>
      <c r="C45" s="292" t="s">
        <v>460</v>
      </c>
      <c r="D45" s="446"/>
      <c r="E45" s="446">
        <f t="shared" ref="E45" si="24">E41*0.15</f>
        <v>0</v>
      </c>
      <c r="F45" s="446"/>
      <c r="G45" s="446"/>
      <c r="H45" s="446"/>
      <c r="I45" s="446"/>
      <c r="J45" s="447">
        <f t="shared" si="21"/>
        <v>0</v>
      </c>
    </row>
    <row r="46" spans="1:15" ht="22.95" hidden="1" customHeight="1">
      <c r="A46" s="716"/>
      <c r="B46" s="702"/>
      <c r="C46" s="292" t="s">
        <v>461</v>
      </c>
      <c r="D46" s="448"/>
      <c r="E46" s="448">
        <f>TRUNC(0.0714*0.591*E39,2)</f>
        <v>0</v>
      </c>
      <c r="F46" s="448"/>
      <c r="G46" s="448"/>
      <c r="H46" s="448"/>
      <c r="I46" s="448"/>
      <c r="J46" s="445">
        <f t="shared" si="21"/>
        <v>0</v>
      </c>
    </row>
    <row r="47" spans="1:15" ht="22.95" hidden="1" customHeight="1">
      <c r="A47" s="716"/>
      <c r="B47" s="702"/>
      <c r="C47" s="292" t="s">
        <v>462</v>
      </c>
      <c r="D47" s="449"/>
      <c r="E47" s="449">
        <f>E39</f>
        <v>0</v>
      </c>
      <c r="F47" s="449"/>
      <c r="G47" s="449"/>
      <c r="H47" s="449"/>
      <c r="I47" s="449"/>
      <c r="J47" s="447">
        <f t="shared" si="21"/>
        <v>0</v>
      </c>
      <c r="K47" s="254">
        <v>569</v>
      </c>
      <c r="L47" s="283"/>
    </row>
    <row r="48" spans="1:15" ht="22.95" hidden="1" customHeight="1">
      <c r="A48" s="716"/>
      <c r="B48" s="702"/>
      <c r="C48" s="292" t="s">
        <v>463</v>
      </c>
      <c r="D48" s="450"/>
      <c r="E48" s="450">
        <f>(I35*5-4.5*E40)*0.2</f>
        <v>0</v>
      </c>
      <c r="F48" s="450"/>
      <c r="G48" s="450"/>
      <c r="H48" s="450"/>
      <c r="I48" s="450"/>
      <c r="J48" s="445">
        <f t="shared" si="21"/>
        <v>0</v>
      </c>
    </row>
    <row r="49" spans="1:11" ht="22.95" hidden="1" customHeight="1">
      <c r="A49" s="716"/>
      <c r="B49" s="702"/>
      <c r="C49" s="292" t="s">
        <v>464</v>
      </c>
      <c r="D49" s="330"/>
      <c r="E49" s="330">
        <f>(I5/10)*4*0.2</f>
        <v>0</v>
      </c>
      <c r="F49" s="330"/>
      <c r="G49" s="330"/>
      <c r="H49" s="330"/>
      <c r="I49" s="330"/>
      <c r="J49" s="445">
        <f t="shared" si="21"/>
        <v>0</v>
      </c>
    </row>
    <row r="50" spans="1:11" ht="22.95" hidden="1" customHeight="1">
      <c r="A50" s="716"/>
      <c r="B50" s="702"/>
      <c r="C50" s="331" t="s">
        <v>465</v>
      </c>
      <c r="D50" s="451"/>
      <c r="E50" s="451">
        <f>I35*4/10</f>
        <v>0</v>
      </c>
      <c r="F50" s="451"/>
      <c r="G50" s="451"/>
      <c r="H50" s="451"/>
      <c r="I50" s="451"/>
      <c r="J50" s="445">
        <f t="shared" si="21"/>
        <v>0</v>
      </c>
    </row>
    <row r="51" spans="1:11" ht="22.95" hidden="1" customHeight="1">
      <c r="A51" s="716"/>
      <c r="B51" s="702"/>
      <c r="C51" s="331" t="s">
        <v>466</v>
      </c>
      <c r="D51" s="451"/>
      <c r="E51" s="451"/>
      <c r="F51" s="451"/>
      <c r="G51" s="451"/>
      <c r="H51" s="451"/>
      <c r="I51" s="451"/>
      <c r="J51" s="445">
        <f t="shared" si="21"/>
        <v>0</v>
      </c>
    </row>
    <row r="52" spans="1:11" ht="22.95" hidden="1" customHeight="1">
      <c r="A52" s="716"/>
      <c r="B52" s="702"/>
      <c r="C52" s="331" t="s">
        <v>467</v>
      </c>
      <c r="D52" s="451"/>
      <c r="E52" s="451"/>
      <c r="F52" s="451"/>
      <c r="G52" s="451"/>
      <c r="H52" s="451"/>
      <c r="I52" s="451"/>
      <c r="J52" s="445">
        <f t="shared" si="21"/>
        <v>0</v>
      </c>
    </row>
    <row r="53" spans="1:11" ht="22.95" hidden="1" customHeight="1">
      <c r="A53" s="716"/>
      <c r="B53" s="702"/>
      <c r="C53" s="331" t="s">
        <v>468</v>
      </c>
      <c r="D53" s="451"/>
      <c r="E53" s="451"/>
      <c r="F53" s="451"/>
      <c r="G53" s="451"/>
      <c r="H53" s="451"/>
      <c r="I53" s="451"/>
      <c r="J53" s="445">
        <f t="shared" si="21"/>
        <v>0</v>
      </c>
    </row>
    <row r="54" spans="1:11" ht="22.95" hidden="1" customHeight="1">
      <c r="A54" s="716"/>
      <c r="B54" s="702"/>
      <c r="C54" s="279" t="s">
        <v>457</v>
      </c>
      <c r="D54" s="451"/>
      <c r="E54" s="451">
        <f t="shared" ref="E54" si="25">E47*0.1*1.3</f>
        <v>0</v>
      </c>
      <c r="F54" s="451"/>
      <c r="G54" s="451"/>
      <c r="H54" s="451"/>
      <c r="I54" s="451"/>
      <c r="J54" s="447">
        <f t="shared" si="21"/>
        <v>0</v>
      </c>
      <c r="K54" s="254">
        <f>569*0.1</f>
        <v>56.900000000000006</v>
      </c>
    </row>
    <row r="55" spans="1:11" ht="22.95" hidden="1" customHeight="1">
      <c r="A55" s="716"/>
      <c r="B55" s="702"/>
      <c r="C55" s="279" t="s">
        <v>469</v>
      </c>
      <c r="D55" s="409"/>
      <c r="E55" s="409">
        <f>I35*0</f>
        <v>0</v>
      </c>
      <c r="F55" s="409"/>
      <c r="G55" s="409"/>
      <c r="H55" s="409"/>
      <c r="I55" s="409"/>
      <c r="J55" s="447">
        <f t="shared" si="21"/>
        <v>0</v>
      </c>
    </row>
    <row r="56" spans="1:11" ht="22.95" hidden="1" customHeight="1">
      <c r="A56" s="716"/>
      <c r="B56" s="703" t="s">
        <v>470</v>
      </c>
      <c r="C56" s="279" t="s">
        <v>471</v>
      </c>
      <c r="D56" s="452"/>
      <c r="E56" s="452"/>
      <c r="F56" s="452"/>
      <c r="G56" s="452"/>
      <c r="H56" s="452"/>
      <c r="I56" s="452"/>
      <c r="J56" s="443"/>
    </row>
    <row r="57" spans="1:11" ht="22.95" hidden="1" customHeight="1">
      <c r="A57" s="716"/>
      <c r="B57" s="699"/>
      <c r="C57" s="279" t="s">
        <v>472</v>
      </c>
      <c r="D57" s="452"/>
      <c r="E57" s="452"/>
      <c r="F57" s="452"/>
      <c r="G57" s="452"/>
      <c r="H57" s="452"/>
      <c r="I57" s="452"/>
      <c r="J57" s="443"/>
    </row>
    <row r="58" spans="1:11" ht="22.95" hidden="1" customHeight="1">
      <c r="A58" s="716"/>
      <c r="B58" s="699"/>
      <c r="C58" s="279" t="s">
        <v>473</v>
      </c>
      <c r="D58" s="452"/>
      <c r="E58" s="452"/>
      <c r="F58" s="452"/>
      <c r="G58" s="452"/>
      <c r="H58" s="452"/>
      <c r="I58" s="452"/>
      <c r="J58" s="443"/>
    </row>
    <row r="59" spans="1:11" ht="22.95" hidden="1" customHeight="1">
      <c r="A59" s="716"/>
      <c r="B59" s="699"/>
      <c r="C59" s="279" t="s">
        <v>474</v>
      </c>
      <c r="D59" s="452"/>
      <c r="E59" s="452"/>
      <c r="F59" s="452"/>
      <c r="G59" s="452"/>
      <c r="H59" s="452"/>
      <c r="I59" s="452"/>
      <c r="J59" s="445">
        <f>SUM(D59:I59)</f>
        <v>0</v>
      </c>
    </row>
    <row r="60" spans="1:11" ht="22.95" hidden="1" customHeight="1">
      <c r="A60" s="716"/>
      <c r="B60" s="699"/>
      <c r="C60" s="279" t="s">
        <v>475</v>
      </c>
      <c r="D60" s="452"/>
      <c r="E60" s="452"/>
      <c r="F60" s="452"/>
      <c r="G60" s="452"/>
      <c r="H60" s="452"/>
      <c r="I60" s="452"/>
      <c r="J60" s="443"/>
    </row>
    <row r="61" spans="1:11" ht="22.95" hidden="1" customHeight="1">
      <c r="A61" s="716"/>
      <c r="B61" s="699"/>
      <c r="C61" s="279" t="s">
        <v>476</v>
      </c>
      <c r="D61" s="452"/>
      <c r="E61" s="452"/>
      <c r="F61" s="452"/>
      <c r="G61" s="452"/>
      <c r="H61" s="452"/>
      <c r="I61" s="452"/>
      <c r="J61" s="443"/>
    </row>
    <row r="62" spans="1:11" ht="22.95" hidden="1" customHeight="1">
      <c r="A62" s="716"/>
      <c r="B62" s="699"/>
      <c r="C62" s="279" t="s">
        <v>477</v>
      </c>
      <c r="D62" s="452"/>
      <c r="E62" s="452"/>
      <c r="F62" s="452"/>
      <c r="G62" s="452"/>
      <c r="H62" s="452"/>
      <c r="I62" s="452"/>
      <c r="J62" s="445">
        <f>SUM(D62:I62)</f>
        <v>0</v>
      </c>
    </row>
    <row r="63" spans="1:11" ht="22.95" hidden="1" customHeight="1">
      <c r="A63" s="716"/>
      <c r="B63" s="701"/>
      <c r="C63" s="254"/>
      <c r="D63" s="452"/>
      <c r="E63" s="452"/>
      <c r="F63" s="452"/>
      <c r="G63" s="452"/>
      <c r="H63" s="452"/>
      <c r="I63" s="452"/>
      <c r="J63" s="443"/>
    </row>
    <row r="64" spans="1:11" s="255" customFormat="1" ht="22.95" hidden="1" customHeight="1">
      <c r="A64" s="716"/>
      <c r="B64" s="453" t="s">
        <v>478</v>
      </c>
      <c r="C64" s="335"/>
      <c r="D64" s="454"/>
      <c r="E64" s="454"/>
      <c r="F64" s="454"/>
      <c r="G64" s="454"/>
      <c r="H64" s="454"/>
      <c r="I64" s="454"/>
      <c r="J64" s="337" t="s">
        <v>419</v>
      </c>
    </row>
    <row r="65" spans="1:10" ht="22.95" hidden="1" customHeight="1">
      <c r="A65" s="716"/>
      <c r="B65" s="667" t="s">
        <v>479</v>
      </c>
      <c r="C65" s="338" t="s">
        <v>480</v>
      </c>
      <c r="D65" s="670"/>
      <c r="E65" s="670"/>
      <c r="F65" s="670"/>
      <c r="G65" s="670"/>
      <c r="H65" s="670"/>
      <c r="I65" s="670"/>
      <c r="J65" s="339">
        <v>12</v>
      </c>
    </row>
    <row r="66" spans="1:10" ht="13.2" hidden="1" customHeight="1">
      <c r="A66" s="716"/>
      <c r="B66" s="668"/>
      <c r="C66" s="340"/>
      <c r="D66" s="342"/>
      <c r="E66" s="342"/>
      <c r="F66" s="342"/>
      <c r="G66" s="342"/>
      <c r="H66" s="342"/>
      <c r="I66" s="342"/>
      <c r="J66" s="343"/>
    </row>
    <row r="67" spans="1:10" ht="13.2" hidden="1" customHeight="1">
      <c r="A67" s="716"/>
      <c r="B67" s="668"/>
      <c r="C67" s="455" t="s">
        <v>425</v>
      </c>
      <c r="D67" s="345"/>
      <c r="E67" s="345"/>
      <c r="F67" s="345"/>
      <c r="G67" s="345"/>
      <c r="H67" s="345"/>
      <c r="I67" s="345"/>
      <c r="J67" s="343"/>
    </row>
    <row r="68" spans="1:10" ht="13.95" hidden="1" customHeight="1">
      <c r="A68" s="716"/>
      <c r="B68" s="668"/>
      <c r="C68" s="455" t="s">
        <v>426</v>
      </c>
      <c r="D68" s="345"/>
      <c r="E68" s="345"/>
      <c r="F68" s="345"/>
      <c r="G68" s="345"/>
      <c r="H68" s="345"/>
      <c r="I68" s="345"/>
      <c r="J68" s="343"/>
    </row>
    <row r="69" spans="1:10" ht="13.2" hidden="1" customHeight="1">
      <c r="A69" s="716"/>
      <c r="B69" s="668"/>
      <c r="C69" s="346"/>
      <c r="D69" s="348"/>
      <c r="E69" s="348"/>
      <c r="F69" s="348"/>
      <c r="G69" s="348"/>
      <c r="H69" s="348"/>
      <c r="I69" s="348"/>
      <c r="J69" s="349"/>
    </row>
    <row r="70" spans="1:10" ht="13.2" hidden="1" customHeight="1">
      <c r="A70" s="716"/>
      <c r="B70" s="668"/>
      <c r="C70" s="455" t="s">
        <v>449</v>
      </c>
      <c r="D70" s="345"/>
      <c r="E70" s="345"/>
      <c r="F70" s="345"/>
      <c r="G70" s="345"/>
      <c r="H70" s="345"/>
      <c r="I70" s="345"/>
      <c r="J70" s="349"/>
    </row>
    <row r="71" spans="1:10" ht="13.95" hidden="1" customHeight="1">
      <c r="A71" s="716"/>
      <c r="B71" s="668"/>
      <c r="C71" s="455" t="s">
        <v>450</v>
      </c>
      <c r="D71" s="345"/>
      <c r="E71" s="345"/>
      <c r="F71" s="345"/>
      <c r="G71" s="345"/>
      <c r="H71" s="345"/>
      <c r="I71" s="345"/>
      <c r="J71" s="349"/>
    </row>
    <row r="72" spans="1:10" ht="13.2" hidden="1" customHeight="1">
      <c r="A72" s="716"/>
      <c r="B72" s="668"/>
      <c r="C72" s="350"/>
      <c r="D72" s="348"/>
      <c r="E72" s="348"/>
      <c r="F72" s="348"/>
      <c r="G72" s="348"/>
      <c r="H72" s="348"/>
      <c r="I72" s="348"/>
      <c r="J72" s="349"/>
    </row>
    <row r="73" spans="1:10" ht="13.2" hidden="1" customHeight="1">
      <c r="A73" s="716"/>
      <c r="B73" s="668"/>
      <c r="C73" s="658" t="s">
        <v>482</v>
      </c>
      <c r="D73" s="345"/>
      <c r="E73" s="345"/>
      <c r="F73" s="345"/>
      <c r="G73" s="345"/>
      <c r="H73" s="345"/>
      <c r="I73" s="345"/>
      <c r="J73" s="349"/>
    </row>
    <row r="74" spans="1:10" ht="13.95" hidden="1" customHeight="1">
      <c r="A74" s="716"/>
      <c r="B74" s="668"/>
      <c r="C74" s="658"/>
      <c r="D74" s="345"/>
      <c r="E74" s="345"/>
      <c r="F74" s="345"/>
      <c r="G74" s="345"/>
      <c r="H74" s="345"/>
      <c r="I74" s="345"/>
      <c r="J74" s="349"/>
    </row>
    <row r="75" spans="1:10" ht="13.2" hidden="1" customHeight="1">
      <c r="A75" s="716"/>
      <c r="B75" s="668"/>
      <c r="C75" s="352"/>
      <c r="D75" s="348"/>
      <c r="E75" s="348"/>
      <c r="F75" s="348"/>
      <c r="G75" s="348"/>
      <c r="H75" s="348"/>
      <c r="I75" s="348"/>
      <c r="J75" s="349"/>
    </row>
    <row r="76" spans="1:10" ht="13.2" hidden="1" customHeight="1">
      <c r="A76" s="716"/>
      <c r="B76" s="668"/>
      <c r="C76" s="658" t="s">
        <v>483</v>
      </c>
      <c r="D76" s="345"/>
      <c r="E76" s="345"/>
      <c r="F76" s="345"/>
      <c r="G76" s="345"/>
      <c r="H76" s="345"/>
      <c r="I76" s="345"/>
      <c r="J76" s="349"/>
    </row>
    <row r="77" spans="1:10" ht="13.95" hidden="1" customHeight="1">
      <c r="A77" s="716"/>
      <c r="B77" s="668"/>
      <c r="C77" s="658"/>
      <c r="D77" s="345"/>
      <c r="E77" s="345"/>
      <c r="F77" s="345"/>
      <c r="G77" s="345"/>
      <c r="H77" s="345"/>
      <c r="I77" s="345"/>
      <c r="J77" s="349"/>
    </row>
    <row r="78" spans="1:10" ht="13.2" hidden="1" customHeight="1">
      <c r="A78" s="716"/>
      <c r="B78" s="668"/>
      <c r="C78" s="346"/>
      <c r="D78" s="345"/>
      <c r="E78" s="345"/>
      <c r="F78" s="345"/>
      <c r="G78" s="345"/>
      <c r="H78" s="345"/>
      <c r="I78" s="345"/>
      <c r="J78" s="349"/>
    </row>
    <row r="79" spans="1:10" ht="13.2" hidden="1" customHeight="1">
      <c r="A79" s="716"/>
      <c r="B79" s="668"/>
      <c r="C79" s="658" t="s">
        <v>484</v>
      </c>
      <c r="D79" s="345"/>
      <c r="E79" s="345"/>
      <c r="F79" s="345"/>
      <c r="G79" s="345"/>
      <c r="H79" s="345"/>
      <c r="I79" s="345"/>
      <c r="J79" s="349"/>
    </row>
    <row r="80" spans="1:10" ht="13.95" hidden="1" customHeight="1">
      <c r="A80" s="716"/>
      <c r="B80" s="668"/>
      <c r="C80" s="658"/>
      <c r="D80" s="345"/>
      <c r="E80" s="345"/>
      <c r="F80" s="345"/>
      <c r="G80" s="345"/>
      <c r="H80" s="345"/>
      <c r="I80" s="345"/>
      <c r="J80" s="349"/>
    </row>
    <row r="81" spans="1:10" ht="13.2" hidden="1" customHeight="1">
      <c r="A81" s="716"/>
      <c r="B81" s="668"/>
      <c r="C81" s="340"/>
      <c r="D81" s="342"/>
      <c r="E81" s="342"/>
      <c r="F81" s="342"/>
      <c r="G81" s="342"/>
      <c r="H81" s="342"/>
      <c r="I81" s="342"/>
      <c r="J81" s="343"/>
    </row>
    <row r="82" spans="1:10" ht="14.4" hidden="1" customHeight="1">
      <c r="A82" s="716"/>
      <c r="B82" s="668"/>
      <c r="C82" s="354" t="s">
        <v>485</v>
      </c>
      <c r="D82" s="654"/>
      <c r="E82" s="654"/>
      <c r="F82" s="654"/>
      <c r="G82" s="654"/>
      <c r="H82" s="654"/>
      <c r="I82" s="654"/>
      <c r="J82" s="343">
        <v>9</v>
      </c>
    </row>
    <row r="83" spans="1:10" ht="14.4" hidden="1" customHeight="1">
      <c r="A83" s="716"/>
      <c r="B83" s="668"/>
      <c r="C83" s="354" t="s">
        <v>487</v>
      </c>
      <c r="D83" s="654"/>
      <c r="E83" s="654"/>
      <c r="F83" s="654"/>
      <c r="G83" s="654"/>
      <c r="H83" s="654"/>
      <c r="I83" s="654"/>
      <c r="J83" s="343"/>
    </row>
    <row r="84" spans="1:10" ht="14.4" hidden="1" customHeight="1">
      <c r="A84" s="716"/>
      <c r="B84" s="668"/>
      <c r="C84" s="354" t="s">
        <v>489</v>
      </c>
      <c r="D84" s="654"/>
      <c r="E84" s="654"/>
      <c r="F84" s="654"/>
      <c r="G84" s="654"/>
      <c r="H84" s="654"/>
      <c r="I84" s="654"/>
      <c r="J84" s="343"/>
    </row>
    <row r="85" spans="1:10" ht="14.4" hidden="1" customHeight="1">
      <c r="A85" s="716"/>
      <c r="B85" s="668"/>
      <c r="C85" s="354" t="s">
        <v>490</v>
      </c>
      <c r="D85" s="654"/>
      <c r="E85" s="654"/>
      <c r="F85" s="654"/>
      <c r="G85" s="654"/>
      <c r="H85" s="654"/>
      <c r="I85" s="654"/>
      <c r="J85" s="343"/>
    </row>
    <row r="86" spans="1:10" ht="13.95" hidden="1" customHeight="1">
      <c r="A86" s="717"/>
      <c r="B86" s="668"/>
      <c r="C86" s="355" t="s">
        <v>492</v>
      </c>
      <c r="D86" s="656"/>
      <c r="E86" s="656"/>
      <c r="F86" s="656"/>
      <c r="G86" s="656"/>
      <c r="H86" s="656"/>
      <c r="I86" s="656"/>
      <c r="J86" s="356"/>
    </row>
    <row r="88" spans="1:10" ht="66" hidden="1">
      <c r="C88" s="357" t="s">
        <v>498</v>
      </c>
      <c r="D88" s="359"/>
      <c r="E88" s="359" t="s">
        <v>514</v>
      </c>
      <c r="F88" s="359"/>
      <c r="G88" s="359"/>
      <c r="H88" s="359"/>
      <c r="I88" s="359"/>
    </row>
    <row r="89" spans="1:10" hidden="1">
      <c r="C89" s="657" t="s">
        <v>496</v>
      </c>
      <c r="D89" s="358"/>
      <c r="E89" s="358">
        <f>270*0</f>
        <v>0</v>
      </c>
      <c r="F89" s="358"/>
      <c r="G89" s="358"/>
      <c r="H89" s="358"/>
      <c r="I89" s="358"/>
    </row>
    <row r="90" spans="1:10" hidden="1">
      <c r="C90" s="657"/>
      <c r="D90" s="358"/>
      <c r="E90" s="358" t="e">
        <f>#REF!*E89</f>
        <v>#REF!</v>
      </c>
      <c r="F90" s="358"/>
      <c r="G90" s="358"/>
      <c r="H90" s="358"/>
      <c r="I90" s="358"/>
    </row>
    <row r="91" spans="1:10" hidden="1">
      <c r="C91" s="357" t="s">
        <v>500</v>
      </c>
      <c r="D91" s="358"/>
      <c r="E91" s="358"/>
      <c r="F91" s="358"/>
      <c r="G91" s="358"/>
      <c r="H91" s="358"/>
      <c r="I91" s="358"/>
    </row>
    <row r="92" spans="1:10" hidden="1">
      <c r="C92" s="357" t="s">
        <v>501</v>
      </c>
      <c r="D92" s="358"/>
      <c r="E92" s="358"/>
      <c r="F92" s="358"/>
      <c r="G92" s="358"/>
      <c r="H92" s="358"/>
      <c r="I92" s="358"/>
    </row>
  </sheetData>
  <mergeCells count="38">
    <mergeCell ref="B6:C6"/>
    <mergeCell ref="A2:A86"/>
    <mergeCell ref="B2:C3"/>
    <mergeCell ref="D2:D3"/>
    <mergeCell ref="E2:E3"/>
    <mergeCell ref="B7:C7"/>
    <mergeCell ref="B8:C8"/>
    <mergeCell ref="B9:C9"/>
    <mergeCell ref="B10:C10"/>
    <mergeCell ref="H2:H3"/>
    <mergeCell ref="I2:I3"/>
    <mergeCell ref="J2:J3"/>
    <mergeCell ref="K2:K3"/>
    <mergeCell ref="B5:C5"/>
    <mergeCell ref="F2:F3"/>
    <mergeCell ref="G2:G3"/>
    <mergeCell ref="B65:B86"/>
    <mergeCell ref="B11:C11"/>
    <mergeCell ref="B12:C12"/>
    <mergeCell ref="B13:C13"/>
    <mergeCell ref="B14:C14"/>
    <mergeCell ref="B15:B18"/>
    <mergeCell ref="B21:B25"/>
    <mergeCell ref="B26:B28"/>
    <mergeCell ref="B29:B34"/>
    <mergeCell ref="B35:B37"/>
    <mergeCell ref="B39:B55"/>
    <mergeCell ref="B56:B63"/>
    <mergeCell ref="D84:I84"/>
    <mergeCell ref="D85:I85"/>
    <mergeCell ref="D86:I86"/>
    <mergeCell ref="C89:C90"/>
    <mergeCell ref="D65:I65"/>
    <mergeCell ref="C73:C74"/>
    <mergeCell ref="C76:C77"/>
    <mergeCell ref="C79:C80"/>
    <mergeCell ref="D82:I82"/>
    <mergeCell ref="D83:I83"/>
  </mergeCells>
  <dataValidations count="2">
    <dataValidation type="list" allowBlank="1" showInputMessage="1" showErrorMessage="1" sqref="IX6:JE6 D6 WVJ983065:WVQ983065 WLN983065:WLU983065 WBR983065:WBY983065 VRV983065:VSC983065 VHZ983065:VIG983065 UYD983065:UYK983065 UOH983065:UOO983065 UEL983065:UES983065 TUP983065:TUW983065 TKT983065:TLA983065 TAX983065:TBE983065 SRB983065:SRI983065 SHF983065:SHM983065 RXJ983065:RXQ983065 RNN983065:RNU983065 RDR983065:RDY983065 QTV983065:QUC983065 QJZ983065:QKG983065 QAD983065:QAK983065 PQH983065:PQO983065 PGL983065:PGS983065 OWP983065:OWW983065 OMT983065:ONA983065 OCX983065:ODE983065 NTB983065:NTI983065 NJF983065:NJM983065 MZJ983065:MZQ983065 MPN983065:MPU983065 MFR983065:MFY983065 LVV983065:LWC983065 LLZ983065:LMG983065 LCD983065:LCK983065 KSH983065:KSO983065 KIL983065:KIS983065 JYP983065:JYW983065 JOT983065:JPA983065 JEX983065:JFE983065 IVB983065:IVI983065 ILF983065:ILM983065 IBJ983065:IBQ983065 HRN983065:HRU983065 HHR983065:HHY983065 GXV983065:GYC983065 GNZ983065:GOG983065 GED983065:GEK983065 FUH983065:FUO983065 FKL983065:FKS983065 FAP983065:FAW983065 EQT983065:ERA983065 EGX983065:EHE983065 DXB983065:DXI983065 DNF983065:DNM983065 DDJ983065:DDQ983065 CTN983065:CTU983065 CJR983065:CJY983065 BZV983065:CAC983065 BPZ983065:BQG983065 BGD983065:BGK983065 AWH983065:AWO983065 AML983065:AMS983065 ACP983065:ACW983065 ST983065:TA983065 IX983065:JE983065 D983065:I983065 WVJ917529:WVQ917529 WLN917529:WLU917529 WBR917529:WBY917529 VRV917529:VSC917529 VHZ917529:VIG917529 UYD917529:UYK917529 UOH917529:UOO917529 UEL917529:UES917529 TUP917529:TUW917529 TKT917529:TLA917529 TAX917529:TBE917529 SRB917529:SRI917529 SHF917529:SHM917529 RXJ917529:RXQ917529 RNN917529:RNU917529 RDR917529:RDY917529 QTV917529:QUC917529 QJZ917529:QKG917529 QAD917529:QAK917529 PQH917529:PQO917529 PGL917529:PGS917529 OWP917529:OWW917529 OMT917529:ONA917529 OCX917529:ODE917529 NTB917529:NTI917529 NJF917529:NJM917529 MZJ917529:MZQ917529 MPN917529:MPU917529 MFR917529:MFY917529 LVV917529:LWC917529 LLZ917529:LMG917529 LCD917529:LCK917529 KSH917529:KSO917529 KIL917529:KIS917529 JYP917529:JYW917529 JOT917529:JPA917529 JEX917529:JFE917529 IVB917529:IVI917529 ILF917529:ILM917529 IBJ917529:IBQ917529 HRN917529:HRU917529 HHR917529:HHY917529 GXV917529:GYC917529 GNZ917529:GOG917529 GED917529:GEK917529 FUH917529:FUO917529 FKL917529:FKS917529 FAP917529:FAW917529 EQT917529:ERA917529 EGX917529:EHE917529 DXB917529:DXI917529 DNF917529:DNM917529 DDJ917529:DDQ917529 CTN917529:CTU917529 CJR917529:CJY917529 BZV917529:CAC917529 BPZ917529:BQG917529 BGD917529:BGK917529 AWH917529:AWO917529 AML917529:AMS917529 ACP917529:ACW917529 ST917529:TA917529 IX917529:JE917529 D917529:I917529 WVJ851993:WVQ851993 WLN851993:WLU851993 WBR851993:WBY851993 VRV851993:VSC851993 VHZ851993:VIG851993 UYD851993:UYK851993 UOH851993:UOO851993 UEL851993:UES851993 TUP851993:TUW851993 TKT851993:TLA851993 TAX851993:TBE851993 SRB851993:SRI851993 SHF851993:SHM851993 RXJ851993:RXQ851993 RNN851993:RNU851993 RDR851993:RDY851993 QTV851993:QUC851993 QJZ851993:QKG851993 QAD851993:QAK851993 PQH851993:PQO851993 PGL851993:PGS851993 OWP851993:OWW851993 OMT851993:ONA851993 OCX851993:ODE851993 NTB851993:NTI851993 NJF851993:NJM851993 MZJ851993:MZQ851993 MPN851993:MPU851993 MFR851993:MFY851993 LVV851993:LWC851993 LLZ851993:LMG851993 LCD851993:LCK851993 KSH851993:KSO851993 KIL851993:KIS851993 JYP851993:JYW851993 JOT851993:JPA851993 JEX851993:JFE851993 IVB851993:IVI851993 ILF851993:ILM851993 IBJ851993:IBQ851993 HRN851993:HRU851993 HHR851993:HHY851993 GXV851993:GYC851993 GNZ851993:GOG851993 GED851993:GEK851993 FUH851993:FUO851993 FKL851993:FKS851993 FAP851993:FAW851993 EQT851993:ERA851993 EGX851993:EHE851993 DXB851993:DXI851993 DNF851993:DNM851993 DDJ851993:DDQ851993 CTN851993:CTU851993 CJR851993:CJY851993 BZV851993:CAC851993 BPZ851993:BQG851993 BGD851993:BGK851993 AWH851993:AWO851993 AML851993:AMS851993 ACP851993:ACW851993 ST851993:TA851993 IX851993:JE851993 D851993:I851993 WVJ786457:WVQ786457 WLN786457:WLU786457 WBR786457:WBY786457 VRV786457:VSC786457 VHZ786457:VIG786457 UYD786457:UYK786457 UOH786457:UOO786457 UEL786457:UES786457 TUP786457:TUW786457 TKT786457:TLA786457 TAX786457:TBE786457 SRB786457:SRI786457 SHF786457:SHM786457 RXJ786457:RXQ786457 RNN786457:RNU786457 RDR786457:RDY786457 QTV786457:QUC786457 QJZ786457:QKG786457 QAD786457:QAK786457 PQH786457:PQO786457 PGL786457:PGS786457 OWP786457:OWW786457 OMT786457:ONA786457 OCX786457:ODE786457 NTB786457:NTI786457 NJF786457:NJM786457 MZJ786457:MZQ786457 MPN786457:MPU786457 MFR786457:MFY786457 LVV786457:LWC786457 LLZ786457:LMG786457 LCD786457:LCK786457 KSH786457:KSO786457 KIL786457:KIS786457 JYP786457:JYW786457 JOT786457:JPA786457 JEX786457:JFE786457 IVB786457:IVI786457 ILF786457:ILM786457 IBJ786457:IBQ786457 HRN786457:HRU786457 HHR786457:HHY786457 GXV786457:GYC786457 GNZ786457:GOG786457 GED786457:GEK786457 FUH786457:FUO786457 FKL786457:FKS786457 FAP786457:FAW786457 EQT786457:ERA786457 EGX786457:EHE786457 DXB786457:DXI786457 DNF786457:DNM786457 DDJ786457:DDQ786457 CTN786457:CTU786457 CJR786457:CJY786457 BZV786457:CAC786457 BPZ786457:BQG786457 BGD786457:BGK786457 AWH786457:AWO786457 AML786457:AMS786457 ACP786457:ACW786457 ST786457:TA786457 IX786457:JE786457 D786457:I786457 WVJ720921:WVQ720921 WLN720921:WLU720921 WBR720921:WBY720921 VRV720921:VSC720921 VHZ720921:VIG720921 UYD720921:UYK720921 UOH720921:UOO720921 UEL720921:UES720921 TUP720921:TUW720921 TKT720921:TLA720921 TAX720921:TBE720921 SRB720921:SRI720921 SHF720921:SHM720921 RXJ720921:RXQ720921 RNN720921:RNU720921 RDR720921:RDY720921 QTV720921:QUC720921 QJZ720921:QKG720921 QAD720921:QAK720921 PQH720921:PQO720921 PGL720921:PGS720921 OWP720921:OWW720921 OMT720921:ONA720921 OCX720921:ODE720921 NTB720921:NTI720921 NJF720921:NJM720921 MZJ720921:MZQ720921 MPN720921:MPU720921 MFR720921:MFY720921 LVV720921:LWC720921 LLZ720921:LMG720921 LCD720921:LCK720921 KSH720921:KSO720921 KIL720921:KIS720921 JYP720921:JYW720921 JOT720921:JPA720921 JEX720921:JFE720921 IVB720921:IVI720921 ILF720921:ILM720921 IBJ720921:IBQ720921 HRN720921:HRU720921 HHR720921:HHY720921 GXV720921:GYC720921 GNZ720921:GOG720921 GED720921:GEK720921 FUH720921:FUO720921 FKL720921:FKS720921 FAP720921:FAW720921 EQT720921:ERA720921 EGX720921:EHE720921 DXB720921:DXI720921 DNF720921:DNM720921 DDJ720921:DDQ720921 CTN720921:CTU720921 CJR720921:CJY720921 BZV720921:CAC720921 BPZ720921:BQG720921 BGD720921:BGK720921 AWH720921:AWO720921 AML720921:AMS720921 ACP720921:ACW720921 ST720921:TA720921 IX720921:JE720921 D720921:I720921 WVJ655385:WVQ655385 WLN655385:WLU655385 WBR655385:WBY655385 VRV655385:VSC655385 VHZ655385:VIG655385 UYD655385:UYK655385 UOH655385:UOO655385 UEL655385:UES655385 TUP655385:TUW655385 TKT655385:TLA655385 TAX655385:TBE655385 SRB655385:SRI655385 SHF655385:SHM655385 RXJ655385:RXQ655385 RNN655385:RNU655385 RDR655385:RDY655385 QTV655385:QUC655385 QJZ655385:QKG655385 QAD655385:QAK655385 PQH655385:PQO655385 PGL655385:PGS655385 OWP655385:OWW655385 OMT655385:ONA655385 OCX655385:ODE655385 NTB655385:NTI655385 NJF655385:NJM655385 MZJ655385:MZQ655385 MPN655385:MPU655385 MFR655385:MFY655385 LVV655385:LWC655385 LLZ655385:LMG655385 LCD655385:LCK655385 KSH655385:KSO655385 KIL655385:KIS655385 JYP655385:JYW655385 JOT655385:JPA655385 JEX655385:JFE655385 IVB655385:IVI655385 ILF655385:ILM655385 IBJ655385:IBQ655385 HRN655385:HRU655385 HHR655385:HHY655385 GXV655385:GYC655385 GNZ655385:GOG655385 GED655385:GEK655385 FUH655385:FUO655385 FKL655385:FKS655385 FAP655385:FAW655385 EQT655385:ERA655385 EGX655385:EHE655385 DXB655385:DXI655385 DNF655385:DNM655385 DDJ655385:DDQ655385 CTN655385:CTU655385 CJR655385:CJY655385 BZV655385:CAC655385 BPZ655385:BQG655385 BGD655385:BGK655385 AWH655385:AWO655385 AML655385:AMS655385 ACP655385:ACW655385 ST655385:TA655385 IX655385:JE655385 D655385:I655385 WVJ589849:WVQ589849 WLN589849:WLU589849 WBR589849:WBY589849 VRV589849:VSC589849 VHZ589849:VIG589849 UYD589849:UYK589849 UOH589849:UOO589849 UEL589849:UES589849 TUP589849:TUW589849 TKT589849:TLA589849 TAX589849:TBE589849 SRB589849:SRI589849 SHF589849:SHM589849 RXJ589849:RXQ589849 RNN589849:RNU589849 RDR589849:RDY589849 QTV589849:QUC589849 QJZ589849:QKG589849 QAD589849:QAK589849 PQH589849:PQO589849 PGL589849:PGS589849 OWP589849:OWW589849 OMT589849:ONA589849 OCX589849:ODE589849 NTB589849:NTI589849 NJF589849:NJM589849 MZJ589849:MZQ589849 MPN589849:MPU589849 MFR589849:MFY589849 LVV589849:LWC589849 LLZ589849:LMG589849 LCD589849:LCK589849 KSH589849:KSO589849 KIL589849:KIS589849 JYP589849:JYW589849 JOT589849:JPA589849 JEX589849:JFE589849 IVB589849:IVI589849 ILF589849:ILM589849 IBJ589849:IBQ589849 HRN589849:HRU589849 HHR589849:HHY589849 GXV589849:GYC589849 GNZ589849:GOG589849 GED589849:GEK589849 FUH589849:FUO589849 FKL589849:FKS589849 FAP589849:FAW589849 EQT589849:ERA589849 EGX589849:EHE589849 DXB589849:DXI589849 DNF589849:DNM589849 DDJ589849:DDQ589849 CTN589849:CTU589849 CJR589849:CJY589849 BZV589849:CAC589849 BPZ589849:BQG589849 BGD589849:BGK589849 AWH589849:AWO589849 AML589849:AMS589849 ACP589849:ACW589849 ST589849:TA589849 IX589849:JE589849 D589849:I589849 WVJ524313:WVQ524313 WLN524313:WLU524313 WBR524313:WBY524313 VRV524313:VSC524313 VHZ524313:VIG524313 UYD524313:UYK524313 UOH524313:UOO524313 UEL524313:UES524313 TUP524313:TUW524313 TKT524313:TLA524313 TAX524313:TBE524313 SRB524313:SRI524313 SHF524313:SHM524313 RXJ524313:RXQ524313 RNN524313:RNU524313 RDR524313:RDY524313 QTV524313:QUC524313 QJZ524313:QKG524313 QAD524313:QAK524313 PQH524313:PQO524313 PGL524313:PGS524313 OWP524313:OWW524313 OMT524313:ONA524313 OCX524313:ODE524313 NTB524313:NTI524313 NJF524313:NJM524313 MZJ524313:MZQ524313 MPN524313:MPU524313 MFR524313:MFY524313 LVV524313:LWC524313 LLZ524313:LMG524313 LCD524313:LCK524313 KSH524313:KSO524313 KIL524313:KIS524313 JYP524313:JYW524313 JOT524313:JPA524313 JEX524313:JFE524313 IVB524313:IVI524313 ILF524313:ILM524313 IBJ524313:IBQ524313 HRN524313:HRU524313 HHR524313:HHY524313 GXV524313:GYC524313 GNZ524313:GOG524313 GED524313:GEK524313 FUH524313:FUO524313 FKL524313:FKS524313 FAP524313:FAW524313 EQT524313:ERA524313 EGX524313:EHE524313 DXB524313:DXI524313 DNF524313:DNM524313 DDJ524313:DDQ524313 CTN524313:CTU524313 CJR524313:CJY524313 BZV524313:CAC524313 BPZ524313:BQG524313 BGD524313:BGK524313 AWH524313:AWO524313 AML524313:AMS524313 ACP524313:ACW524313 ST524313:TA524313 IX524313:JE524313 D524313:I524313 WVJ458777:WVQ458777 WLN458777:WLU458777 WBR458777:WBY458777 VRV458777:VSC458777 VHZ458777:VIG458777 UYD458777:UYK458777 UOH458777:UOO458777 UEL458777:UES458777 TUP458777:TUW458777 TKT458777:TLA458777 TAX458777:TBE458777 SRB458777:SRI458777 SHF458777:SHM458777 RXJ458777:RXQ458777 RNN458777:RNU458777 RDR458777:RDY458777 QTV458777:QUC458777 QJZ458777:QKG458777 QAD458777:QAK458777 PQH458777:PQO458777 PGL458777:PGS458777 OWP458777:OWW458777 OMT458777:ONA458777 OCX458777:ODE458777 NTB458777:NTI458777 NJF458777:NJM458777 MZJ458777:MZQ458777 MPN458777:MPU458777 MFR458777:MFY458777 LVV458777:LWC458777 LLZ458777:LMG458777 LCD458777:LCK458777 KSH458777:KSO458777 KIL458777:KIS458777 JYP458777:JYW458777 JOT458777:JPA458777 JEX458777:JFE458777 IVB458777:IVI458777 ILF458777:ILM458777 IBJ458777:IBQ458777 HRN458777:HRU458777 HHR458777:HHY458777 GXV458777:GYC458777 GNZ458777:GOG458777 GED458777:GEK458777 FUH458777:FUO458777 FKL458777:FKS458777 FAP458777:FAW458777 EQT458777:ERA458777 EGX458777:EHE458777 DXB458777:DXI458777 DNF458777:DNM458777 DDJ458777:DDQ458777 CTN458777:CTU458777 CJR458777:CJY458777 BZV458777:CAC458777 BPZ458777:BQG458777 BGD458777:BGK458777 AWH458777:AWO458777 AML458777:AMS458777 ACP458777:ACW458777 ST458777:TA458777 IX458777:JE458777 D458777:I458777 WVJ393241:WVQ393241 WLN393241:WLU393241 WBR393241:WBY393241 VRV393241:VSC393241 VHZ393241:VIG393241 UYD393241:UYK393241 UOH393241:UOO393241 UEL393241:UES393241 TUP393241:TUW393241 TKT393241:TLA393241 TAX393241:TBE393241 SRB393241:SRI393241 SHF393241:SHM393241 RXJ393241:RXQ393241 RNN393241:RNU393241 RDR393241:RDY393241 QTV393241:QUC393241 QJZ393241:QKG393241 QAD393241:QAK393241 PQH393241:PQO393241 PGL393241:PGS393241 OWP393241:OWW393241 OMT393241:ONA393241 OCX393241:ODE393241 NTB393241:NTI393241 NJF393241:NJM393241 MZJ393241:MZQ393241 MPN393241:MPU393241 MFR393241:MFY393241 LVV393241:LWC393241 LLZ393241:LMG393241 LCD393241:LCK393241 KSH393241:KSO393241 KIL393241:KIS393241 JYP393241:JYW393241 JOT393241:JPA393241 JEX393241:JFE393241 IVB393241:IVI393241 ILF393241:ILM393241 IBJ393241:IBQ393241 HRN393241:HRU393241 HHR393241:HHY393241 GXV393241:GYC393241 GNZ393241:GOG393241 GED393241:GEK393241 FUH393241:FUO393241 FKL393241:FKS393241 FAP393241:FAW393241 EQT393241:ERA393241 EGX393241:EHE393241 DXB393241:DXI393241 DNF393241:DNM393241 DDJ393241:DDQ393241 CTN393241:CTU393241 CJR393241:CJY393241 BZV393241:CAC393241 BPZ393241:BQG393241 BGD393241:BGK393241 AWH393241:AWO393241 AML393241:AMS393241 ACP393241:ACW393241 ST393241:TA393241 IX393241:JE393241 D393241:I393241 WVJ327705:WVQ327705 WLN327705:WLU327705 WBR327705:WBY327705 VRV327705:VSC327705 VHZ327705:VIG327705 UYD327705:UYK327705 UOH327705:UOO327705 UEL327705:UES327705 TUP327705:TUW327705 TKT327705:TLA327705 TAX327705:TBE327705 SRB327705:SRI327705 SHF327705:SHM327705 RXJ327705:RXQ327705 RNN327705:RNU327705 RDR327705:RDY327705 QTV327705:QUC327705 QJZ327705:QKG327705 QAD327705:QAK327705 PQH327705:PQO327705 PGL327705:PGS327705 OWP327705:OWW327705 OMT327705:ONA327705 OCX327705:ODE327705 NTB327705:NTI327705 NJF327705:NJM327705 MZJ327705:MZQ327705 MPN327705:MPU327705 MFR327705:MFY327705 LVV327705:LWC327705 LLZ327705:LMG327705 LCD327705:LCK327705 KSH327705:KSO327705 KIL327705:KIS327705 JYP327705:JYW327705 JOT327705:JPA327705 JEX327705:JFE327705 IVB327705:IVI327705 ILF327705:ILM327705 IBJ327705:IBQ327705 HRN327705:HRU327705 HHR327705:HHY327705 GXV327705:GYC327705 GNZ327705:GOG327705 GED327705:GEK327705 FUH327705:FUO327705 FKL327705:FKS327705 FAP327705:FAW327705 EQT327705:ERA327705 EGX327705:EHE327705 DXB327705:DXI327705 DNF327705:DNM327705 DDJ327705:DDQ327705 CTN327705:CTU327705 CJR327705:CJY327705 BZV327705:CAC327705 BPZ327705:BQG327705 BGD327705:BGK327705 AWH327705:AWO327705 AML327705:AMS327705 ACP327705:ACW327705 ST327705:TA327705 IX327705:JE327705 D327705:I327705 WVJ262169:WVQ262169 WLN262169:WLU262169 WBR262169:WBY262169 VRV262169:VSC262169 VHZ262169:VIG262169 UYD262169:UYK262169 UOH262169:UOO262169 UEL262169:UES262169 TUP262169:TUW262169 TKT262169:TLA262169 TAX262169:TBE262169 SRB262169:SRI262169 SHF262169:SHM262169 RXJ262169:RXQ262169 RNN262169:RNU262169 RDR262169:RDY262169 QTV262169:QUC262169 QJZ262169:QKG262169 QAD262169:QAK262169 PQH262169:PQO262169 PGL262169:PGS262169 OWP262169:OWW262169 OMT262169:ONA262169 OCX262169:ODE262169 NTB262169:NTI262169 NJF262169:NJM262169 MZJ262169:MZQ262169 MPN262169:MPU262169 MFR262169:MFY262169 LVV262169:LWC262169 LLZ262169:LMG262169 LCD262169:LCK262169 KSH262169:KSO262169 KIL262169:KIS262169 JYP262169:JYW262169 JOT262169:JPA262169 JEX262169:JFE262169 IVB262169:IVI262169 ILF262169:ILM262169 IBJ262169:IBQ262169 HRN262169:HRU262169 HHR262169:HHY262169 GXV262169:GYC262169 GNZ262169:GOG262169 GED262169:GEK262169 FUH262169:FUO262169 FKL262169:FKS262169 FAP262169:FAW262169 EQT262169:ERA262169 EGX262169:EHE262169 DXB262169:DXI262169 DNF262169:DNM262169 DDJ262169:DDQ262169 CTN262169:CTU262169 CJR262169:CJY262169 BZV262169:CAC262169 BPZ262169:BQG262169 BGD262169:BGK262169 AWH262169:AWO262169 AML262169:AMS262169 ACP262169:ACW262169 ST262169:TA262169 IX262169:JE262169 D262169:I262169 WVJ196633:WVQ196633 WLN196633:WLU196633 WBR196633:WBY196633 VRV196633:VSC196633 VHZ196633:VIG196633 UYD196633:UYK196633 UOH196633:UOO196633 UEL196633:UES196633 TUP196633:TUW196633 TKT196633:TLA196633 TAX196633:TBE196633 SRB196633:SRI196633 SHF196633:SHM196633 RXJ196633:RXQ196633 RNN196633:RNU196633 RDR196633:RDY196633 QTV196633:QUC196633 QJZ196633:QKG196633 QAD196633:QAK196633 PQH196633:PQO196633 PGL196633:PGS196633 OWP196633:OWW196633 OMT196633:ONA196633 OCX196633:ODE196633 NTB196633:NTI196633 NJF196633:NJM196633 MZJ196633:MZQ196633 MPN196633:MPU196633 MFR196633:MFY196633 LVV196633:LWC196633 LLZ196633:LMG196633 LCD196633:LCK196633 KSH196633:KSO196633 KIL196633:KIS196633 JYP196633:JYW196633 JOT196633:JPA196633 JEX196633:JFE196633 IVB196633:IVI196633 ILF196633:ILM196633 IBJ196633:IBQ196633 HRN196633:HRU196633 HHR196633:HHY196633 GXV196633:GYC196633 GNZ196633:GOG196633 GED196633:GEK196633 FUH196633:FUO196633 FKL196633:FKS196633 FAP196633:FAW196633 EQT196633:ERA196633 EGX196633:EHE196633 DXB196633:DXI196633 DNF196633:DNM196633 DDJ196633:DDQ196633 CTN196633:CTU196633 CJR196633:CJY196633 BZV196633:CAC196633 BPZ196633:BQG196633 BGD196633:BGK196633 AWH196633:AWO196633 AML196633:AMS196633 ACP196633:ACW196633 ST196633:TA196633 IX196633:JE196633 D196633:I196633 WVJ131097:WVQ131097 WLN131097:WLU131097 WBR131097:WBY131097 VRV131097:VSC131097 VHZ131097:VIG131097 UYD131097:UYK131097 UOH131097:UOO131097 UEL131097:UES131097 TUP131097:TUW131097 TKT131097:TLA131097 TAX131097:TBE131097 SRB131097:SRI131097 SHF131097:SHM131097 RXJ131097:RXQ131097 RNN131097:RNU131097 RDR131097:RDY131097 QTV131097:QUC131097 QJZ131097:QKG131097 QAD131097:QAK131097 PQH131097:PQO131097 PGL131097:PGS131097 OWP131097:OWW131097 OMT131097:ONA131097 OCX131097:ODE131097 NTB131097:NTI131097 NJF131097:NJM131097 MZJ131097:MZQ131097 MPN131097:MPU131097 MFR131097:MFY131097 LVV131097:LWC131097 LLZ131097:LMG131097 LCD131097:LCK131097 KSH131097:KSO131097 KIL131097:KIS131097 JYP131097:JYW131097 JOT131097:JPA131097 JEX131097:JFE131097 IVB131097:IVI131097 ILF131097:ILM131097 IBJ131097:IBQ131097 HRN131097:HRU131097 HHR131097:HHY131097 GXV131097:GYC131097 GNZ131097:GOG131097 GED131097:GEK131097 FUH131097:FUO131097 FKL131097:FKS131097 FAP131097:FAW131097 EQT131097:ERA131097 EGX131097:EHE131097 DXB131097:DXI131097 DNF131097:DNM131097 DDJ131097:DDQ131097 CTN131097:CTU131097 CJR131097:CJY131097 BZV131097:CAC131097 BPZ131097:BQG131097 BGD131097:BGK131097 AWH131097:AWO131097 AML131097:AMS131097 ACP131097:ACW131097 ST131097:TA131097 IX131097:JE131097 D131097:I131097 WVJ65561:WVQ65561 WLN65561:WLU65561 WBR65561:WBY65561 VRV65561:VSC65561 VHZ65561:VIG65561 UYD65561:UYK65561 UOH65561:UOO65561 UEL65561:UES65561 TUP65561:TUW65561 TKT65561:TLA65561 TAX65561:TBE65561 SRB65561:SRI65561 SHF65561:SHM65561 RXJ65561:RXQ65561 RNN65561:RNU65561 RDR65561:RDY65561 QTV65561:QUC65561 QJZ65561:QKG65561 QAD65561:QAK65561 PQH65561:PQO65561 PGL65561:PGS65561 OWP65561:OWW65561 OMT65561:ONA65561 OCX65561:ODE65561 NTB65561:NTI65561 NJF65561:NJM65561 MZJ65561:MZQ65561 MPN65561:MPU65561 MFR65561:MFY65561 LVV65561:LWC65561 LLZ65561:LMG65561 LCD65561:LCK65561 KSH65561:KSO65561 KIL65561:KIS65561 JYP65561:JYW65561 JOT65561:JPA65561 JEX65561:JFE65561 IVB65561:IVI65561 ILF65561:ILM65561 IBJ65561:IBQ65561 HRN65561:HRU65561 HHR65561:HHY65561 GXV65561:GYC65561 GNZ65561:GOG65561 GED65561:GEK65561 FUH65561:FUO65561 FKL65561:FKS65561 FAP65561:FAW65561 EQT65561:ERA65561 EGX65561:EHE65561 DXB65561:DXI65561 DNF65561:DNM65561 DDJ65561:DDQ65561 CTN65561:CTU65561 CJR65561:CJY65561 BZV65561:CAC65561 BPZ65561:BQG65561 BGD65561:BGK65561 AWH65561:AWO65561 AML65561:AMS65561 ACP65561:ACW65561 ST65561:TA65561 IX65561:JE65561 D65561:I65561 WVJ6:WVQ6 WLN6:WLU6 WBR6:WBY6 VRV6:VSC6 VHZ6:VIG6 UYD6:UYK6 UOH6:UOO6 UEL6:UES6 TUP6:TUW6 TKT6:TLA6 TAX6:TBE6 SRB6:SRI6 SHF6:SHM6 RXJ6:RXQ6 RNN6:RNU6 RDR6:RDY6 QTV6:QUC6 QJZ6:QKG6 QAD6:QAK6 PQH6:PQO6 PGL6:PGS6 OWP6:OWW6 OMT6:ONA6 OCX6:ODE6 NTB6:NTI6 NJF6:NJM6 MZJ6:MZQ6 MPN6:MPU6 MFR6:MFY6 LVV6:LWC6 LLZ6:LMG6 LCD6:LCK6 KSH6:KSO6 KIL6:KIS6 JYP6:JYW6 JOT6:JPA6 JEX6:JFE6 IVB6:IVI6 ILF6:ILM6 IBJ6:IBQ6 HRN6:HRU6 HHR6:HHY6 GXV6:GYC6 GNZ6:GOG6 GED6:GEK6 FUH6:FUO6 FKL6:FKS6 FAP6:FAW6 EQT6:ERA6 EGX6:EHE6 DXB6:DXI6 DNF6:DNM6 DDJ6:DDQ6 CTN6:CTU6 CJR6:CJY6 BZV6:CAC6 BPZ6:BQG6 BGD6:BGK6 AWH6:AWO6 AML6:AMS6 ACP6:ACW6 ST6:TA6 F6:I6">
      <formula1>$M$5:$M$6</formula1>
    </dataValidation>
    <dataValidation type="list" allowBlank="1" showInputMessage="1" showErrorMessage="1" sqref="E6:H6">
      <formula1>$K$5:$K$6</formula1>
    </dataValidation>
  </dataValidation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workbookViewId="0">
      <selection activeCell="K54" sqref="K54"/>
    </sheetView>
  </sheetViews>
  <sheetFormatPr defaultColWidth="9.109375" defaultRowHeight="14.4"/>
  <cols>
    <col min="1" max="1" width="8.5546875" style="460" customWidth="1"/>
    <col min="2" max="2" width="8.33203125" style="542" customWidth="1"/>
    <col min="3" max="3" width="7.88671875" style="460" customWidth="1"/>
    <col min="4" max="4" width="9" style="460" customWidth="1"/>
    <col min="5" max="5" width="6" style="460" customWidth="1"/>
    <col min="6" max="6" width="5.88671875" style="460" customWidth="1"/>
    <col min="7" max="7" width="7" style="460" customWidth="1"/>
    <col min="8" max="8" width="8.44140625" style="460" customWidth="1"/>
    <col min="9" max="9" width="7.5546875" style="543" customWidth="1"/>
    <col min="10" max="10" width="10" style="460" customWidth="1"/>
    <col min="11" max="11" width="9.109375" style="460"/>
    <col min="12" max="12" width="8.109375" style="460" customWidth="1"/>
    <col min="13" max="13" width="8.5546875" style="460" customWidth="1"/>
    <col min="14" max="14" width="11.88671875" style="460" customWidth="1"/>
    <col min="15" max="15" width="11.109375" style="460" customWidth="1"/>
    <col min="16" max="16" width="9.88671875" style="460" customWidth="1"/>
    <col min="17" max="17" width="10" style="460" customWidth="1"/>
    <col min="18" max="18" width="9.109375" style="460"/>
    <col min="19" max="19" width="7.88671875" style="509" customWidth="1"/>
    <col min="20" max="20" width="8.88671875" style="460" customWidth="1"/>
    <col min="21" max="21" width="8.109375" style="460" customWidth="1"/>
    <col min="22" max="22" width="9.44140625" style="509" customWidth="1"/>
    <col min="23" max="24" width="8.109375" style="509" customWidth="1"/>
    <col min="25" max="27" width="9.109375" style="460"/>
    <col min="28" max="28" width="8.6640625" style="460" customWidth="1"/>
    <col min="29" max="30" width="9.109375" style="460" hidden="1" customWidth="1"/>
    <col min="31" max="256" width="9.109375" style="460"/>
    <col min="257" max="257" width="8.5546875" style="460" customWidth="1"/>
    <col min="258" max="258" width="8.33203125" style="460" customWidth="1"/>
    <col min="259" max="259" width="7.88671875" style="460" customWidth="1"/>
    <col min="260" max="260" width="9" style="460" customWidth="1"/>
    <col min="261" max="261" width="6" style="460" customWidth="1"/>
    <col min="262" max="262" width="5.88671875" style="460" customWidth="1"/>
    <col min="263" max="263" width="7" style="460" customWidth="1"/>
    <col min="264" max="264" width="8.44140625" style="460" customWidth="1"/>
    <col min="265" max="265" width="7.5546875" style="460" customWidth="1"/>
    <col min="266" max="266" width="10" style="460" customWidth="1"/>
    <col min="267" max="267" width="9.109375" style="460"/>
    <col min="268" max="268" width="8.109375" style="460" customWidth="1"/>
    <col min="269" max="269" width="8.5546875" style="460" customWidth="1"/>
    <col min="270" max="270" width="11.88671875" style="460" customWidth="1"/>
    <col min="271" max="271" width="11.109375" style="460" customWidth="1"/>
    <col min="272" max="272" width="9.88671875" style="460" customWidth="1"/>
    <col min="273" max="273" width="10" style="460" customWidth="1"/>
    <col min="274" max="274" width="9.109375" style="460"/>
    <col min="275" max="275" width="7.88671875" style="460" customWidth="1"/>
    <col min="276" max="276" width="8.88671875" style="460" customWidth="1"/>
    <col min="277" max="279" width="8.109375" style="460" customWidth="1"/>
    <col min="280" max="282" width="9.109375" style="460"/>
    <col min="283" max="283" width="8.6640625" style="460" customWidth="1"/>
    <col min="284" max="285" width="0" style="460" hidden="1" customWidth="1"/>
    <col min="286" max="512" width="9.109375" style="460"/>
    <col min="513" max="513" width="8.5546875" style="460" customWidth="1"/>
    <col min="514" max="514" width="8.33203125" style="460" customWidth="1"/>
    <col min="515" max="515" width="7.88671875" style="460" customWidth="1"/>
    <col min="516" max="516" width="9" style="460" customWidth="1"/>
    <col min="517" max="517" width="6" style="460" customWidth="1"/>
    <col min="518" max="518" width="5.88671875" style="460" customWidth="1"/>
    <col min="519" max="519" width="7" style="460" customWidth="1"/>
    <col min="520" max="520" width="8.44140625" style="460" customWidth="1"/>
    <col min="521" max="521" width="7.5546875" style="460" customWidth="1"/>
    <col min="522" max="522" width="10" style="460" customWidth="1"/>
    <col min="523" max="523" width="9.109375" style="460"/>
    <col min="524" max="524" width="8.109375" style="460" customWidth="1"/>
    <col min="525" max="525" width="8.5546875" style="460" customWidth="1"/>
    <col min="526" max="526" width="11.88671875" style="460" customWidth="1"/>
    <col min="527" max="527" width="11.109375" style="460" customWidth="1"/>
    <col min="528" max="528" width="9.88671875" style="460" customWidth="1"/>
    <col min="529" max="529" width="10" style="460" customWidth="1"/>
    <col min="530" max="530" width="9.109375" style="460"/>
    <col min="531" max="531" width="7.88671875" style="460" customWidth="1"/>
    <col min="532" max="532" width="8.88671875" style="460" customWidth="1"/>
    <col min="533" max="535" width="8.109375" style="460" customWidth="1"/>
    <col min="536" max="538" width="9.109375" style="460"/>
    <col min="539" max="539" width="8.6640625" style="460" customWidth="1"/>
    <col min="540" max="541" width="0" style="460" hidden="1" customWidth="1"/>
    <col min="542" max="768" width="9.109375" style="460"/>
    <col min="769" max="769" width="8.5546875" style="460" customWidth="1"/>
    <col min="770" max="770" width="8.33203125" style="460" customWidth="1"/>
    <col min="771" max="771" width="7.88671875" style="460" customWidth="1"/>
    <col min="772" max="772" width="9" style="460" customWidth="1"/>
    <col min="773" max="773" width="6" style="460" customWidth="1"/>
    <col min="774" max="774" width="5.88671875" style="460" customWidth="1"/>
    <col min="775" max="775" width="7" style="460" customWidth="1"/>
    <col min="776" max="776" width="8.44140625" style="460" customWidth="1"/>
    <col min="777" max="777" width="7.5546875" style="460" customWidth="1"/>
    <col min="778" max="778" width="10" style="460" customWidth="1"/>
    <col min="779" max="779" width="9.109375" style="460"/>
    <col min="780" max="780" width="8.109375" style="460" customWidth="1"/>
    <col min="781" max="781" width="8.5546875" style="460" customWidth="1"/>
    <col min="782" max="782" width="11.88671875" style="460" customWidth="1"/>
    <col min="783" max="783" width="11.109375" style="460" customWidth="1"/>
    <col min="784" max="784" width="9.88671875" style="460" customWidth="1"/>
    <col min="785" max="785" width="10" style="460" customWidth="1"/>
    <col min="786" max="786" width="9.109375" style="460"/>
    <col min="787" max="787" width="7.88671875" style="460" customWidth="1"/>
    <col min="788" max="788" width="8.88671875" style="460" customWidth="1"/>
    <col min="789" max="791" width="8.109375" style="460" customWidth="1"/>
    <col min="792" max="794" width="9.109375" style="460"/>
    <col min="795" max="795" width="8.6640625" style="460" customWidth="1"/>
    <col min="796" max="797" width="0" style="460" hidden="1" customWidth="1"/>
    <col min="798" max="1024" width="9.109375" style="460"/>
    <col min="1025" max="1025" width="8.5546875" style="460" customWidth="1"/>
    <col min="1026" max="1026" width="8.33203125" style="460" customWidth="1"/>
    <col min="1027" max="1027" width="7.88671875" style="460" customWidth="1"/>
    <col min="1028" max="1028" width="9" style="460" customWidth="1"/>
    <col min="1029" max="1029" width="6" style="460" customWidth="1"/>
    <col min="1030" max="1030" width="5.88671875" style="460" customWidth="1"/>
    <col min="1031" max="1031" width="7" style="460" customWidth="1"/>
    <col min="1032" max="1032" width="8.44140625" style="460" customWidth="1"/>
    <col min="1033" max="1033" width="7.5546875" style="460" customWidth="1"/>
    <col min="1034" max="1034" width="10" style="460" customWidth="1"/>
    <col min="1035" max="1035" width="9.109375" style="460"/>
    <col min="1036" max="1036" width="8.109375" style="460" customWidth="1"/>
    <col min="1037" max="1037" width="8.5546875" style="460" customWidth="1"/>
    <col min="1038" max="1038" width="11.88671875" style="460" customWidth="1"/>
    <col min="1039" max="1039" width="11.109375" style="460" customWidth="1"/>
    <col min="1040" max="1040" width="9.88671875" style="460" customWidth="1"/>
    <col min="1041" max="1041" width="10" style="460" customWidth="1"/>
    <col min="1042" max="1042" width="9.109375" style="460"/>
    <col min="1043" max="1043" width="7.88671875" style="460" customWidth="1"/>
    <col min="1044" max="1044" width="8.88671875" style="460" customWidth="1"/>
    <col min="1045" max="1047" width="8.109375" style="460" customWidth="1"/>
    <col min="1048" max="1050" width="9.109375" style="460"/>
    <col min="1051" max="1051" width="8.6640625" style="460" customWidth="1"/>
    <col min="1052" max="1053" width="0" style="460" hidden="1" customWidth="1"/>
    <col min="1054" max="1280" width="9.109375" style="460"/>
    <col min="1281" max="1281" width="8.5546875" style="460" customWidth="1"/>
    <col min="1282" max="1282" width="8.33203125" style="460" customWidth="1"/>
    <col min="1283" max="1283" width="7.88671875" style="460" customWidth="1"/>
    <col min="1284" max="1284" width="9" style="460" customWidth="1"/>
    <col min="1285" max="1285" width="6" style="460" customWidth="1"/>
    <col min="1286" max="1286" width="5.88671875" style="460" customWidth="1"/>
    <col min="1287" max="1287" width="7" style="460" customWidth="1"/>
    <col min="1288" max="1288" width="8.44140625" style="460" customWidth="1"/>
    <col min="1289" max="1289" width="7.5546875" style="460" customWidth="1"/>
    <col min="1290" max="1290" width="10" style="460" customWidth="1"/>
    <col min="1291" max="1291" width="9.109375" style="460"/>
    <col min="1292" max="1292" width="8.109375" style="460" customWidth="1"/>
    <col min="1293" max="1293" width="8.5546875" style="460" customWidth="1"/>
    <col min="1294" max="1294" width="11.88671875" style="460" customWidth="1"/>
    <col min="1295" max="1295" width="11.109375" style="460" customWidth="1"/>
    <col min="1296" max="1296" width="9.88671875" style="460" customWidth="1"/>
    <col min="1297" max="1297" width="10" style="460" customWidth="1"/>
    <col min="1298" max="1298" width="9.109375" style="460"/>
    <col min="1299" max="1299" width="7.88671875" style="460" customWidth="1"/>
    <col min="1300" max="1300" width="8.88671875" style="460" customWidth="1"/>
    <col min="1301" max="1303" width="8.109375" style="460" customWidth="1"/>
    <col min="1304" max="1306" width="9.109375" style="460"/>
    <col min="1307" max="1307" width="8.6640625" style="460" customWidth="1"/>
    <col min="1308" max="1309" width="0" style="460" hidden="1" customWidth="1"/>
    <col min="1310" max="1536" width="9.109375" style="460"/>
    <col min="1537" max="1537" width="8.5546875" style="460" customWidth="1"/>
    <col min="1538" max="1538" width="8.33203125" style="460" customWidth="1"/>
    <col min="1539" max="1539" width="7.88671875" style="460" customWidth="1"/>
    <col min="1540" max="1540" width="9" style="460" customWidth="1"/>
    <col min="1541" max="1541" width="6" style="460" customWidth="1"/>
    <col min="1542" max="1542" width="5.88671875" style="460" customWidth="1"/>
    <col min="1543" max="1543" width="7" style="460" customWidth="1"/>
    <col min="1544" max="1544" width="8.44140625" style="460" customWidth="1"/>
    <col min="1545" max="1545" width="7.5546875" style="460" customWidth="1"/>
    <col min="1546" max="1546" width="10" style="460" customWidth="1"/>
    <col min="1547" max="1547" width="9.109375" style="460"/>
    <col min="1548" max="1548" width="8.109375" style="460" customWidth="1"/>
    <col min="1549" max="1549" width="8.5546875" style="460" customWidth="1"/>
    <col min="1550" max="1550" width="11.88671875" style="460" customWidth="1"/>
    <col min="1551" max="1551" width="11.109375" style="460" customWidth="1"/>
    <col min="1552" max="1552" width="9.88671875" style="460" customWidth="1"/>
    <col min="1553" max="1553" width="10" style="460" customWidth="1"/>
    <col min="1554" max="1554" width="9.109375" style="460"/>
    <col min="1555" max="1555" width="7.88671875" style="460" customWidth="1"/>
    <col min="1556" max="1556" width="8.88671875" style="460" customWidth="1"/>
    <col min="1557" max="1559" width="8.109375" style="460" customWidth="1"/>
    <col min="1560" max="1562" width="9.109375" style="460"/>
    <col min="1563" max="1563" width="8.6640625" style="460" customWidth="1"/>
    <col min="1564" max="1565" width="0" style="460" hidden="1" customWidth="1"/>
    <col min="1566" max="1792" width="9.109375" style="460"/>
    <col min="1793" max="1793" width="8.5546875" style="460" customWidth="1"/>
    <col min="1794" max="1794" width="8.33203125" style="460" customWidth="1"/>
    <col min="1795" max="1795" width="7.88671875" style="460" customWidth="1"/>
    <col min="1796" max="1796" width="9" style="460" customWidth="1"/>
    <col min="1797" max="1797" width="6" style="460" customWidth="1"/>
    <col min="1798" max="1798" width="5.88671875" style="460" customWidth="1"/>
    <col min="1799" max="1799" width="7" style="460" customWidth="1"/>
    <col min="1800" max="1800" width="8.44140625" style="460" customWidth="1"/>
    <col min="1801" max="1801" width="7.5546875" style="460" customWidth="1"/>
    <col min="1802" max="1802" width="10" style="460" customWidth="1"/>
    <col min="1803" max="1803" width="9.109375" style="460"/>
    <col min="1804" max="1804" width="8.109375" style="460" customWidth="1"/>
    <col min="1805" max="1805" width="8.5546875" style="460" customWidth="1"/>
    <col min="1806" max="1806" width="11.88671875" style="460" customWidth="1"/>
    <col min="1807" max="1807" width="11.109375" style="460" customWidth="1"/>
    <col min="1808" max="1808" width="9.88671875" style="460" customWidth="1"/>
    <col min="1809" max="1809" width="10" style="460" customWidth="1"/>
    <col min="1810" max="1810" width="9.109375" style="460"/>
    <col min="1811" max="1811" width="7.88671875" style="460" customWidth="1"/>
    <col min="1812" max="1812" width="8.88671875" style="460" customWidth="1"/>
    <col min="1813" max="1815" width="8.109375" style="460" customWidth="1"/>
    <col min="1816" max="1818" width="9.109375" style="460"/>
    <col min="1819" max="1819" width="8.6640625" style="460" customWidth="1"/>
    <col min="1820" max="1821" width="0" style="460" hidden="1" customWidth="1"/>
    <col min="1822" max="2048" width="9.109375" style="460"/>
    <col min="2049" max="2049" width="8.5546875" style="460" customWidth="1"/>
    <col min="2050" max="2050" width="8.33203125" style="460" customWidth="1"/>
    <col min="2051" max="2051" width="7.88671875" style="460" customWidth="1"/>
    <col min="2052" max="2052" width="9" style="460" customWidth="1"/>
    <col min="2053" max="2053" width="6" style="460" customWidth="1"/>
    <col min="2054" max="2054" width="5.88671875" style="460" customWidth="1"/>
    <col min="2055" max="2055" width="7" style="460" customWidth="1"/>
    <col min="2056" max="2056" width="8.44140625" style="460" customWidth="1"/>
    <col min="2057" max="2057" width="7.5546875" style="460" customWidth="1"/>
    <col min="2058" max="2058" width="10" style="460" customWidth="1"/>
    <col min="2059" max="2059" width="9.109375" style="460"/>
    <col min="2060" max="2060" width="8.109375" style="460" customWidth="1"/>
    <col min="2061" max="2061" width="8.5546875" style="460" customWidth="1"/>
    <col min="2062" max="2062" width="11.88671875" style="460" customWidth="1"/>
    <col min="2063" max="2063" width="11.109375" style="460" customWidth="1"/>
    <col min="2064" max="2064" width="9.88671875" style="460" customWidth="1"/>
    <col min="2065" max="2065" width="10" style="460" customWidth="1"/>
    <col min="2066" max="2066" width="9.109375" style="460"/>
    <col min="2067" max="2067" width="7.88671875" style="460" customWidth="1"/>
    <col min="2068" max="2068" width="8.88671875" style="460" customWidth="1"/>
    <col min="2069" max="2071" width="8.109375" style="460" customWidth="1"/>
    <col min="2072" max="2074" width="9.109375" style="460"/>
    <col min="2075" max="2075" width="8.6640625" style="460" customWidth="1"/>
    <col min="2076" max="2077" width="0" style="460" hidden="1" customWidth="1"/>
    <col min="2078" max="2304" width="9.109375" style="460"/>
    <col min="2305" max="2305" width="8.5546875" style="460" customWidth="1"/>
    <col min="2306" max="2306" width="8.33203125" style="460" customWidth="1"/>
    <col min="2307" max="2307" width="7.88671875" style="460" customWidth="1"/>
    <col min="2308" max="2308" width="9" style="460" customWidth="1"/>
    <col min="2309" max="2309" width="6" style="460" customWidth="1"/>
    <col min="2310" max="2310" width="5.88671875" style="460" customWidth="1"/>
    <col min="2311" max="2311" width="7" style="460" customWidth="1"/>
    <col min="2312" max="2312" width="8.44140625" style="460" customWidth="1"/>
    <col min="2313" max="2313" width="7.5546875" style="460" customWidth="1"/>
    <col min="2314" max="2314" width="10" style="460" customWidth="1"/>
    <col min="2315" max="2315" width="9.109375" style="460"/>
    <col min="2316" max="2316" width="8.109375" style="460" customWidth="1"/>
    <col min="2317" max="2317" width="8.5546875" style="460" customWidth="1"/>
    <col min="2318" max="2318" width="11.88671875" style="460" customWidth="1"/>
    <col min="2319" max="2319" width="11.109375" style="460" customWidth="1"/>
    <col min="2320" max="2320" width="9.88671875" style="460" customWidth="1"/>
    <col min="2321" max="2321" width="10" style="460" customWidth="1"/>
    <col min="2322" max="2322" width="9.109375" style="460"/>
    <col min="2323" max="2323" width="7.88671875" style="460" customWidth="1"/>
    <col min="2324" max="2324" width="8.88671875" style="460" customWidth="1"/>
    <col min="2325" max="2327" width="8.109375" style="460" customWidth="1"/>
    <col min="2328" max="2330" width="9.109375" style="460"/>
    <col min="2331" max="2331" width="8.6640625" style="460" customWidth="1"/>
    <col min="2332" max="2333" width="0" style="460" hidden="1" customWidth="1"/>
    <col min="2334" max="2560" width="9.109375" style="460"/>
    <col min="2561" max="2561" width="8.5546875" style="460" customWidth="1"/>
    <col min="2562" max="2562" width="8.33203125" style="460" customWidth="1"/>
    <col min="2563" max="2563" width="7.88671875" style="460" customWidth="1"/>
    <col min="2564" max="2564" width="9" style="460" customWidth="1"/>
    <col min="2565" max="2565" width="6" style="460" customWidth="1"/>
    <col min="2566" max="2566" width="5.88671875" style="460" customWidth="1"/>
    <col min="2567" max="2567" width="7" style="460" customWidth="1"/>
    <col min="2568" max="2568" width="8.44140625" style="460" customWidth="1"/>
    <col min="2569" max="2569" width="7.5546875" style="460" customWidth="1"/>
    <col min="2570" max="2570" width="10" style="460" customWidth="1"/>
    <col min="2571" max="2571" width="9.109375" style="460"/>
    <col min="2572" max="2572" width="8.109375" style="460" customWidth="1"/>
    <col min="2573" max="2573" width="8.5546875" style="460" customWidth="1"/>
    <col min="2574" max="2574" width="11.88671875" style="460" customWidth="1"/>
    <col min="2575" max="2575" width="11.109375" style="460" customWidth="1"/>
    <col min="2576" max="2576" width="9.88671875" style="460" customWidth="1"/>
    <col min="2577" max="2577" width="10" style="460" customWidth="1"/>
    <col min="2578" max="2578" width="9.109375" style="460"/>
    <col min="2579" max="2579" width="7.88671875" style="460" customWidth="1"/>
    <col min="2580" max="2580" width="8.88671875" style="460" customWidth="1"/>
    <col min="2581" max="2583" width="8.109375" style="460" customWidth="1"/>
    <col min="2584" max="2586" width="9.109375" style="460"/>
    <col min="2587" max="2587" width="8.6640625" style="460" customWidth="1"/>
    <col min="2588" max="2589" width="0" style="460" hidden="1" customWidth="1"/>
    <col min="2590" max="2816" width="9.109375" style="460"/>
    <col min="2817" max="2817" width="8.5546875" style="460" customWidth="1"/>
    <col min="2818" max="2818" width="8.33203125" style="460" customWidth="1"/>
    <col min="2819" max="2819" width="7.88671875" style="460" customWidth="1"/>
    <col min="2820" max="2820" width="9" style="460" customWidth="1"/>
    <col min="2821" max="2821" width="6" style="460" customWidth="1"/>
    <col min="2822" max="2822" width="5.88671875" style="460" customWidth="1"/>
    <col min="2823" max="2823" width="7" style="460" customWidth="1"/>
    <col min="2824" max="2824" width="8.44140625" style="460" customWidth="1"/>
    <col min="2825" max="2825" width="7.5546875" style="460" customWidth="1"/>
    <col min="2826" max="2826" width="10" style="460" customWidth="1"/>
    <col min="2827" max="2827" width="9.109375" style="460"/>
    <col min="2828" max="2828" width="8.109375" style="460" customWidth="1"/>
    <col min="2829" max="2829" width="8.5546875" style="460" customWidth="1"/>
    <col min="2830" max="2830" width="11.88671875" style="460" customWidth="1"/>
    <col min="2831" max="2831" width="11.109375" style="460" customWidth="1"/>
    <col min="2832" max="2832" width="9.88671875" style="460" customWidth="1"/>
    <col min="2833" max="2833" width="10" style="460" customWidth="1"/>
    <col min="2834" max="2834" width="9.109375" style="460"/>
    <col min="2835" max="2835" width="7.88671875" style="460" customWidth="1"/>
    <col min="2836" max="2836" width="8.88671875" style="460" customWidth="1"/>
    <col min="2837" max="2839" width="8.109375" style="460" customWidth="1"/>
    <col min="2840" max="2842" width="9.109375" style="460"/>
    <col min="2843" max="2843" width="8.6640625" style="460" customWidth="1"/>
    <col min="2844" max="2845" width="0" style="460" hidden="1" customWidth="1"/>
    <col min="2846" max="3072" width="9.109375" style="460"/>
    <col min="3073" max="3073" width="8.5546875" style="460" customWidth="1"/>
    <col min="3074" max="3074" width="8.33203125" style="460" customWidth="1"/>
    <col min="3075" max="3075" width="7.88671875" style="460" customWidth="1"/>
    <col min="3076" max="3076" width="9" style="460" customWidth="1"/>
    <col min="3077" max="3077" width="6" style="460" customWidth="1"/>
    <col min="3078" max="3078" width="5.88671875" style="460" customWidth="1"/>
    <col min="3079" max="3079" width="7" style="460" customWidth="1"/>
    <col min="3080" max="3080" width="8.44140625" style="460" customWidth="1"/>
    <col min="3081" max="3081" width="7.5546875" style="460" customWidth="1"/>
    <col min="3082" max="3082" width="10" style="460" customWidth="1"/>
    <col min="3083" max="3083" width="9.109375" style="460"/>
    <col min="3084" max="3084" width="8.109375" style="460" customWidth="1"/>
    <col min="3085" max="3085" width="8.5546875" style="460" customWidth="1"/>
    <col min="3086" max="3086" width="11.88671875" style="460" customWidth="1"/>
    <col min="3087" max="3087" width="11.109375" style="460" customWidth="1"/>
    <col min="3088" max="3088" width="9.88671875" style="460" customWidth="1"/>
    <col min="3089" max="3089" width="10" style="460" customWidth="1"/>
    <col min="3090" max="3090" width="9.109375" style="460"/>
    <col min="3091" max="3091" width="7.88671875" style="460" customWidth="1"/>
    <col min="3092" max="3092" width="8.88671875" style="460" customWidth="1"/>
    <col min="3093" max="3095" width="8.109375" style="460" customWidth="1"/>
    <col min="3096" max="3098" width="9.109375" style="460"/>
    <col min="3099" max="3099" width="8.6640625" style="460" customWidth="1"/>
    <col min="3100" max="3101" width="0" style="460" hidden="1" customWidth="1"/>
    <col min="3102" max="3328" width="9.109375" style="460"/>
    <col min="3329" max="3329" width="8.5546875" style="460" customWidth="1"/>
    <col min="3330" max="3330" width="8.33203125" style="460" customWidth="1"/>
    <col min="3331" max="3331" width="7.88671875" style="460" customWidth="1"/>
    <col min="3332" max="3332" width="9" style="460" customWidth="1"/>
    <col min="3333" max="3333" width="6" style="460" customWidth="1"/>
    <col min="3334" max="3334" width="5.88671875" style="460" customWidth="1"/>
    <col min="3335" max="3335" width="7" style="460" customWidth="1"/>
    <col min="3336" max="3336" width="8.44140625" style="460" customWidth="1"/>
    <col min="3337" max="3337" width="7.5546875" style="460" customWidth="1"/>
    <col min="3338" max="3338" width="10" style="460" customWidth="1"/>
    <col min="3339" max="3339" width="9.109375" style="460"/>
    <col min="3340" max="3340" width="8.109375" style="460" customWidth="1"/>
    <col min="3341" max="3341" width="8.5546875" style="460" customWidth="1"/>
    <col min="3342" max="3342" width="11.88671875" style="460" customWidth="1"/>
    <col min="3343" max="3343" width="11.109375" style="460" customWidth="1"/>
    <col min="3344" max="3344" width="9.88671875" style="460" customWidth="1"/>
    <col min="3345" max="3345" width="10" style="460" customWidth="1"/>
    <col min="3346" max="3346" width="9.109375" style="460"/>
    <col min="3347" max="3347" width="7.88671875" style="460" customWidth="1"/>
    <col min="3348" max="3348" width="8.88671875" style="460" customWidth="1"/>
    <col min="3349" max="3351" width="8.109375" style="460" customWidth="1"/>
    <col min="3352" max="3354" width="9.109375" style="460"/>
    <col min="3355" max="3355" width="8.6640625" style="460" customWidth="1"/>
    <col min="3356" max="3357" width="0" style="460" hidden="1" customWidth="1"/>
    <col min="3358" max="3584" width="9.109375" style="460"/>
    <col min="3585" max="3585" width="8.5546875" style="460" customWidth="1"/>
    <col min="3586" max="3586" width="8.33203125" style="460" customWidth="1"/>
    <col min="3587" max="3587" width="7.88671875" style="460" customWidth="1"/>
    <col min="3588" max="3588" width="9" style="460" customWidth="1"/>
    <col min="3589" max="3589" width="6" style="460" customWidth="1"/>
    <col min="3590" max="3590" width="5.88671875" style="460" customWidth="1"/>
    <col min="3591" max="3591" width="7" style="460" customWidth="1"/>
    <col min="3592" max="3592" width="8.44140625" style="460" customWidth="1"/>
    <col min="3593" max="3593" width="7.5546875" style="460" customWidth="1"/>
    <col min="3594" max="3594" width="10" style="460" customWidth="1"/>
    <col min="3595" max="3595" width="9.109375" style="460"/>
    <col min="3596" max="3596" width="8.109375" style="460" customWidth="1"/>
    <col min="3597" max="3597" width="8.5546875" style="460" customWidth="1"/>
    <col min="3598" max="3598" width="11.88671875" style="460" customWidth="1"/>
    <col min="3599" max="3599" width="11.109375" style="460" customWidth="1"/>
    <col min="3600" max="3600" width="9.88671875" style="460" customWidth="1"/>
    <col min="3601" max="3601" width="10" style="460" customWidth="1"/>
    <col min="3602" max="3602" width="9.109375" style="460"/>
    <col min="3603" max="3603" width="7.88671875" style="460" customWidth="1"/>
    <col min="3604" max="3604" width="8.88671875" style="460" customWidth="1"/>
    <col min="3605" max="3607" width="8.109375" style="460" customWidth="1"/>
    <col min="3608" max="3610" width="9.109375" style="460"/>
    <col min="3611" max="3611" width="8.6640625" style="460" customWidth="1"/>
    <col min="3612" max="3613" width="0" style="460" hidden="1" customWidth="1"/>
    <col min="3614" max="3840" width="9.109375" style="460"/>
    <col min="3841" max="3841" width="8.5546875" style="460" customWidth="1"/>
    <col min="3842" max="3842" width="8.33203125" style="460" customWidth="1"/>
    <col min="3843" max="3843" width="7.88671875" style="460" customWidth="1"/>
    <col min="3844" max="3844" width="9" style="460" customWidth="1"/>
    <col min="3845" max="3845" width="6" style="460" customWidth="1"/>
    <col min="3846" max="3846" width="5.88671875" style="460" customWidth="1"/>
    <col min="3847" max="3847" width="7" style="460" customWidth="1"/>
    <col min="3848" max="3848" width="8.44140625" style="460" customWidth="1"/>
    <col min="3849" max="3849" width="7.5546875" style="460" customWidth="1"/>
    <col min="3850" max="3850" width="10" style="460" customWidth="1"/>
    <col min="3851" max="3851" width="9.109375" style="460"/>
    <col min="3852" max="3852" width="8.109375" style="460" customWidth="1"/>
    <col min="3853" max="3853" width="8.5546875" style="460" customWidth="1"/>
    <col min="3854" max="3854" width="11.88671875" style="460" customWidth="1"/>
    <col min="3855" max="3855" width="11.109375" style="460" customWidth="1"/>
    <col min="3856" max="3856" width="9.88671875" style="460" customWidth="1"/>
    <col min="3857" max="3857" width="10" style="460" customWidth="1"/>
    <col min="3858" max="3858" width="9.109375" style="460"/>
    <col min="3859" max="3859" width="7.88671875" style="460" customWidth="1"/>
    <col min="3860" max="3860" width="8.88671875" style="460" customWidth="1"/>
    <col min="3861" max="3863" width="8.109375" style="460" customWidth="1"/>
    <col min="3864" max="3866" width="9.109375" style="460"/>
    <col min="3867" max="3867" width="8.6640625" style="460" customWidth="1"/>
    <col min="3868" max="3869" width="0" style="460" hidden="1" customWidth="1"/>
    <col min="3870" max="4096" width="9.109375" style="460"/>
    <col min="4097" max="4097" width="8.5546875" style="460" customWidth="1"/>
    <col min="4098" max="4098" width="8.33203125" style="460" customWidth="1"/>
    <col min="4099" max="4099" width="7.88671875" style="460" customWidth="1"/>
    <col min="4100" max="4100" width="9" style="460" customWidth="1"/>
    <col min="4101" max="4101" width="6" style="460" customWidth="1"/>
    <col min="4102" max="4102" width="5.88671875" style="460" customWidth="1"/>
    <col min="4103" max="4103" width="7" style="460" customWidth="1"/>
    <col min="4104" max="4104" width="8.44140625" style="460" customWidth="1"/>
    <col min="4105" max="4105" width="7.5546875" style="460" customWidth="1"/>
    <col min="4106" max="4106" width="10" style="460" customWidth="1"/>
    <col min="4107" max="4107" width="9.109375" style="460"/>
    <col min="4108" max="4108" width="8.109375" style="460" customWidth="1"/>
    <col min="4109" max="4109" width="8.5546875" style="460" customWidth="1"/>
    <col min="4110" max="4110" width="11.88671875" style="460" customWidth="1"/>
    <col min="4111" max="4111" width="11.109375" style="460" customWidth="1"/>
    <col min="4112" max="4112" width="9.88671875" style="460" customWidth="1"/>
    <col min="4113" max="4113" width="10" style="460" customWidth="1"/>
    <col min="4114" max="4114" width="9.109375" style="460"/>
    <col min="4115" max="4115" width="7.88671875" style="460" customWidth="1"/>
    <col min="4116" max="4116" width="8.88671875" style="460" customWidth="1"/>
    <col min="4117" max="4119" width="8.109375" style="460" customWidth="1"/>
    <col min="4120" max="4122" width="9.109375" style="460"/>
    <col min="4123" max="4123" width="8.6640625" style="460" customWidth="1"/>
    <col min="4124" max="4125" width="0" style="460" hidden="1" customWidth="1"/>
    <col min="4126" max="4352" width="9.109375" style="460"/>
    <col min="4353" max="4353" width="8.5546875" style="460" customWidth="1"/>
    <col min="4354" max="4354" width="8.33203125" style="460" customWidth="1"/>
    <col min="4355" max="4355" width="7.88671875" style="460" customWidth="1"/>
    <col min="4356" max="4356" width="9" style="460" customWidth="1"/>
    <col min="4357" max="4357" width="6" style="460" customWidth="1"/>
    <col min="4358" max="4358" width="5.88671875" style="460" customWidth="1"/>
    <col min="4359" max="4359" width="7" style="460" customWidth="1"/>
    <col min="4360" max="4360" width="8.44140625" style="460" customWidth="1"/>
    <col min="4361" max="4361" width="7.5546875" style="460" customWidth="1"/>
    <col min="4362" max="4362" width="10" style="460" customWidth="1"/>
    <col min="4363" max="4363" width="9.109375" style="460"/>
    <col min="4364" max="4364" width="8.109375" style="460" customWidth="1"/>
    <col min="4365" max="4365" width="8.5546875" style="460" customWidth="1"/>
    <col min="4366" max="4366" width="11.88671875" style="460" customWidth="1"/>
    <col min="4367" max="4367" width="11.109375" style="460" customWidth="1"/>
    <col min="4368" max="4368" width="9.88671875" style="460" customWidth="1"/>
    <col min="4369" max="4369" width="10" style="460" customWidth="1"/>
    <col min="4370" max="4370" width="9.109375" style="460"/>
    <col min="4371" max="4371" width="7.88671875" style="460" customWidth="1"/>
    <col min="4372" max="4372" width="8.88671875" style="460" customWidth="1"/>
    <col min="4373" max="4375" width="8.109375" style="460" customWidth="1"/>
    <col min="4376" max="4378" width="9.109375" style="460"/>
    <col min="4379" max="4379" width="8.6640625" style="460" customWidth="1"/>
    <col min="4380" max="4381" width="0" style="460" hidden="1" customWidth="1"/>
    <col min="4382" max="4608" width="9.109375" style="460"/>
    <col min="4609" max="4609" width="8.5546875" style="460" customWidth="1"/>
    <col min="4610" max="4610" width="8.33203125" style="460" customWidth="1"/>
    <col min="4611" max="4611" width="7.88671875" style="460" customWidth="1"/>
    <col min="4612" max="4612" width="9" style="460" customWidth="1"/>
    <col min="4613" max="4613" width="6" style="460" customWidth="1"/>
    <col min="4614" max="4614" width="5.88671875" style="460" customWidth="1"/>
    <col min="4615" max="4615" width="7" style="460" customWidth="1"/>
    <col min="4616" max="4616" width="8.44140625" style="460" customWidth="1"/>
    <col min="4617" max="4617" width="7.5546875" style="460" customWidth="1"/>
    <col min="4618" max="4618" width="10" style="460" customWidth="1"/>
    <col min="4619" max="4619" width="9.109375" style="460"/>
    <col min="4620" max="4620" width="8.109375" style="460" customWidth="1"/>
    <col min="4621" max="4621" width="8.5546875" style="460" customWidth="1"/>
    <col min="4622" max="4622" width="11.88671875" style="460" customWidth="1"/>
    <col min="4623" max="4623" width="11.109375" style="460" customWidth="1"/>
    <col min="4624" max="4624" width="9.88671875" style="460" customWidth="1"/>
    <col min="4625" max="4625" width="10" style="460" customWidth="1"/>
    <col min="4626" max="4626" width="9.109375" style="460"/>
    <col min="4627" max="4627" width="7.88671875" style="460" customWidth="1"/>
    <col min="4628" max="4628" width="8.88671875" style="460" customWidth="1"/>
    <col min="4629" max="4631" width="8.109375" style="460" customWidth="1"/>
    <col min="4632" max="4634" width="9.109375" style="460"/>
    <col min="4635" max="4635" width="8.6640625" style="460" customWidth="1"/>
    <col min="4636" max="4637" width="0" style="460" hidden="1" customWidth="1"/>
    <col min="4638" max="4864" width="9.109375" style="460"/>
    <col min="4865" max="4865" width="8.5546875" style="460" customWidth="1"/>
    <col min="4866" max="4866" width="8.33203125" style="460" customWidth="1"/>
    <col min="4867" max="4867" width="7.88671875" style="460" customWidth="1"/>
    <col min="4868" max="4868" width="9" style="460" customWidth="1"/>
    <col min="4869" max="4869" width="6" style="460" customWidth="1"/>
    <col min="4870" max="4870" width="5.88671875" style="460" customWidth="1"/>
    <col min="4871" max="4871" width="7" style="460" customWidth="1"/>
    <col min="4872" max="4872" width="8.44140625" style="460" customWidth="1"/>
    <col min="4873" max="4873" width="7.5546875" style="460" customWidth="1"/>
    <col min="4874" max="4874" width="10" style="460" customWidth="1"/>
    <col min="4875" max="4875" width="9.109375" style="460"/>
    <col min="4876" max="4876" width="8.109375" style="460" customWidth="1"/>
    <col min="4877" max="4877" width="8.5546875" style="460" customWidth="1"/>
    <col min="4878" max="4878" width="11.88671875" style="460" customWidth="1"/>
    <col min="4879" max="4879" width="11.109375" style="460" customWidth="1"/>
    <col min="4880" max="4880" width="9.88671875" style="460" customWidth="1"/>
    <col min="4881" max="4881" width="10" style="460" customWidth="1"/>
    <col min="4882" max="4882" width="9.109375" style="460"/>
    <col min="4883" max="4883" width="7.88671875" style="460" customWidth="1"/>
    <col min="4884" max="4884" width="8.88671875" style="460" customWidth="1"/>
    <col min="4885" max="4887" width="8.109375" style="460" customWidth="1"/>
    <col min="4888" max="4890" width="9.109375" style="460"/>
    <col min="4891" max="4891" width="8.6640625" style="460" customWidth="1"/>
    <col min="4892" max="4893" width="0" style="460" hidden="1" customWidth="1"/>
    <col min="4894" max="5120" width="9.109375" style="460"/>
    <col min="5121" max="5121" width="8.5546875" style="460" customWidth="1"/>
    <col min="5122" max="5122" width="8.33203125" style="460" customWidth="1"/>
    <col min="5123" max="5123" width="7.88671875" style="460" customWidth="1"/>
    <col min="5124" max="5124" width="9" style="460" customWidth="1"/>
    <col min="5125" max="5125" width="6" style="460" customWidth="1"/>
    <col min="5126" max="5126" width="5.88671875" style="460" customWidth="1"/>
    <col min="5127" max="5127" width="7" style="460" customWidth="1"/>
    <col min="5128" max="5128" width="8.44140625" style="460" customWidth="1"/>
    <col min="5129" max="5129" width="7.5546875" style="460" customWidth="1"/>
    <col min="5130" max="5130" width="10" style="460" customWidth="1"/>
    <col min="5131" max="5131" width="9.109375" style="460"/>
    <col min="5132" max="5132" width="8.109375" style="460" customWidth="1"/>
    <col min="5133" max="5133" width="8.5546875" style="460" customWidth="1"/>
    <col min="5134" max="5134" width="11.88671875" style="460" customWidth="1"/>
    <col min="5135" max="5135" width="11.109375" style="460" customWidth="1"/>
    <col min="5136" max="5136" width="9.88671875" style="460" customWidth="1"/>
    <col min="5137" max="5137" width="10" style="460" customWidth="1"/>
    <col min="5138" max="5138" width="9.109375" style="460"/>
    <col min="5139" max="5139" width="7.88671875" style="460" customWidth="1"/>
    <col min="5140" max="5140" width="8.88671875" style="460" customWidth="1"/>
    <col min="5141" max="5143" width="8.109375" style="460" customWidth="1"/>
    <col min="5144" max="5146" width="9.109375" style="460"/>
    <col min="5147" max="5147" width="8.6640625" style="460" customWidth="1"/>
    <col min="5148" max="5149" width="0" style="460" hidden="1" customWidth="1"/>
    <col min="5150" max="5376" width="9.109375" style="460"/>
    <col min="5377" max="5377" width="8.5546875" style="460" customWidth="1"/>
    <col min="5378" max="5378" width="8.33203125" style="460" customWidth="1"/>
    <col min="5379" max="5379" width="7.88671875" style="460" customWidth="1"/>
    <col min="5380" max="5380" width="9" style="460" customWidth="1"/>
    <col min="5381" max="5381" width="6" style="460" customWidth="1"/>
    <col min="5382" max="5382" width="5.88671875" style="460" customWidth="1"/>
    <col min="5383" max="5383" width="7" style="460" customWidth="1"/>
    <col min="5384" max="5384" width="8.44140625" style="460" customWidth="1"/>
    <col min="5385" max="5385" width="7.5546875" style="460" customWidth="1"/>
    <col min="5386" max="5386" width="10" style="460" customWidth="1"/>
    <col min="5387" max="5387" width="9.109375" style="460"/>
    <col min="5388" max="5388" width="8.109375" style="460" customWidth="1"/>
    <col min="5389" max="5389" width="8.5546875" style="460" customWidth="1"/>
    <col min="5390" max="5390" width="11.88671875" style="460" customWidth="1"/>
    <col min="5391" max="5391" width="11.109375" style="460" customWidth="1"/>
    <col min="5392" max="5392" width="9.88671875" style="460" customWidth="1"/>
    <col min="5393" max="5393" width="10" style="460" customWidth="1"/>
    <col min="5394" max="5394" width="9.109375" style="460"/>
    <col min="5395" max="5395" width="7.88671875" style="460" customWidth="1"/>
    <col min="5396" max="5396" width="8.88671875" style="460" customWidth="1"/>
    <col min="5397" max="5399" width="8.109375" style="460" customWidth="1"/>
    <col min="5400" max="5402" width="9.109375" style="460"/>
    <col min="5403" max="5403" width="8.6640625" style="460" customWidth="1"/>
    <col min="5404" max="5405" width="0" style="460" hidden="1" customWidth="1"/>
    <col min="5406" max="5632" width="9.109375" style="460"/>
    <col min="5633" max="5633" width="8.5546875" style="460" customWidth="1"/>
    <col min="5634" max="5634" width="8.33203125" style="460" customWidth="1"/>
    <col min="5635" max="5635" width="7.88671875" style="460" customWidth="1"/>
    <col min="5636" max="5636" width="9" style="460" customWidth="1"/>
    <col min="5637" max="5637" width="6" style="460" customWidth="1"/>
    <col min="5638" max="5638" width="5.88671875" style="460" customWidth="1"/>
    <col min="5639" max="5639" width="7" style="460" customWidth="1"/>
    <col min="5640" max="5640" width="8.44140625" style="460" customWidth="1"/>
    <col min="5641" max="5641" width="7.5546875" style="460" customWidth="1"/>
    <col min="5642" max="5642" width="10" style="460" customWidth="1"/>
    <col min="5643" max="5643" width="9.109375" style="460"/>
    <col min="5644" max="5644" width="8.109375" style="460" customWidth="1"/>
    <col min="5645" max="5645" width="8.5546875" style="460" customWidth="1"/>
    <col min="5646" max="5646" width="11.88671875" style="460" customWidth="1"/>
    <col min="5647" max="5647" width="11.109375" style="460" customWidth="1"/>
    <col min="5648" max="5648" width="9.88671875" style="460" customWidth="1"/>
    <col min="5649" max="5649" width="10" style="460" customWidth="1"/>
    <col min="5650" max="5650" width="9.109375" style="460"/>
    <col min="5651" max="5651" width="7.88671875" style="460" customWidth="1"/>
    <col min="5652" max="5652" width="8.88671875" style="460" customWidth="1"/>
    <col min="5653" max="5655" width="8.109375" style="460" customWidth="1"/>
    <col min="5656" max="5658" width="9.109375" style="460"/>
    <col min="5659" max="5659" width="8.6640625" style="460" customWidth="1"/>
    <col min="5660" max="5661" width="0" style="460" hidden="1" customWidth="1"/>
    <col min="5662" max="5888" width="9.109375" style="460"/>
    <col min="5889" max="5889" width="8.5546875" style="460" customWidth="1"/>
    <col min="5890" max="5890" width="8.33203125" style="460" customWidth="1"/>
    <col min="5891" max="5891" width="7.88671875" style="460" customWidth="1"/>
    <col min="5892" max="5892" width="9" style="460" customWidth="1"/>
    <col min="5893" max="5893" width="6" style="460" customWidth="1"/>
    <col min="5894" max="5894" width="5.88671875" style="460" customWidth="1"/>
    <col min="5895" max="5895" width="7" style="460" customWidth="1"/>
    <col min="5896" max="5896" width="8.44140625" style="460" customWidth="1"/>
    <col min="5897" max="5897" width="7.5546875" style="460" customWidth="1"/>
    <col min="5898" max="5898" width="10" style="460" customWidth="1"/>
    <col min="5899" max="5899" width="9.109375" style="460"/>
    <col min="5900" max="5900" width="8.109375" style="460" customWidth="1"/>
    <col min="5901" max="5901" width="8.5546875" style="460" customWidth="1"/>
    <col min="5902" max="5902" width="11.88671875" style="460" customWidth="1"/>
    <col min="5903" max="5903" width="11.109375" style="460" customWidth="1"/>
    <col min="5904" max="5904" width="9.88671875" style="460" customWidth="1"/>
    <col min="5905" max="5905" width="10" style="460" customWidth="1"/>
    <col min="5906" max="5906" width="9.109375" style="460"/>
    <col min="5907" max="5907" width="7.88671875" style="460" customWidth="1"/>
    <col min="5908" max="5908" width="8.88671875" style="460" customWidth="1"/>
    <col min="5909" max="5911" width="8.109375" style="460" customWidth="1"/>
    <col min="5912" max="5914" width="9.109375" style="460"/>
    <col min="5915" max="5915" width="8.6640625" style="460" customWidth="1"/>
    <col min="5916" max="5917" width="0" style="460" hidden="1" customWidth="1"/>
    <col min="5918" max="6144" width="9.109375" style="460"/>
    <col min="6145" max="6145" width="8.5546875" style="460" customWidth="1"/>
    <col min="6146" max="6146" width="8.33203125" style="460" customWidth="1"/>
    <col min="6147" max="6147" width="7.88671875" style="460" customWidth="1"/>
    <col min="6148" max="6148" width="9" style="460" customWidth="1"/>
    <col min="6149" max="6149" width="6" style="460" customWidth="1"/>
    <col min="6150" max="6150" width="5.88671875" style="460" customWidth="1"/>
    <col min="6151" max="6151" width="7" style="460" customWidth="1"/>
    <col min="6152" max="6152" width="8.44140625" style="460" customWidth="1"/>
    <col min="6153" max="6153" width="7.5546875" style="460" customWidth="1"/>
    <col min="6154" max="6154" width="10" style="460" customWidth="1"/>
    <col min="6155" max="6155" width="9.109375" style="460"/>
    <col min="6156" max="6156" width="8.109375" style="460" customWidth="1"/>
    <col min="6157" max="6157" width="8.5546875" style="460" customWidth="1"/>
    <col min="6158" max="6158" width="11.88671875" style="460" customWidth="1"/>
    <col min="6159" max="6159" width="11.109375" style="460" customWidth="1"/>
    <col min="6160" max="6160" width="9.88671875" style="460" customWidth="1"/>
    <col min="6161" max="6161" width="10" style="460" customWidth="1"/>
    <col min="6162" max="6162" width="9.109375" style="460"/>
    <col min="6163" max="6163" width="7.88671875" style="460" customWidth="1"/>
    <col min="6164" max="6164" width="8.88671875" style="460" customWidth="1"/>
    <col min="6165" max="6167" width="8.109375" style="460" customWidth="1"/>
    <col min="6168" max="6170" width="9.109375" style="460"/>
    <col min="6171" max="6171" width="8.6640625" style="460" customWidth="1"/>
    <col min="6172" max="6173" width="0" style="460" hidden="1" customWidth="1"/>
    <col min="6174" max="6400" width="9.109375" style="460"/>
    <col min="6401" max="6401" width="8.5546875" style="460" customWidth="1"/>
    <col min="6402" max="6402" width="8.33203125" style="460" customWidth="1"/>
    <col min="6403" max="6403" width="7.88671875" style="460" customWidth="1"/>
    <col min="6404" max="6404" width="9" style="460" customWidth="1"/>
    <col min="6405" max="6405" width="6" style="460" customWidth="1"/>
    <col min="6406" max="6406" width="5.88671875" style="460" customWidth="1"/>
    <col min="6407" max="6407" width="7" style="460" customWidth="1"/>
    <col min="6408" max="6408" width="8.44140625" style="460" customWidth="1"/>
    <col min="6409" max="6409" width="7.5546875" style="460" customWidth="1"/>
    <col min="6410" max="6410" width="10" style="460" customWidth="1"/>
    <col min="6411" max="6411" width="9.109375" style="460"/>
    <col min="6412" max="6412" width="8.109375" style="460" customWidth="1"/>
    <col min="6413" max="6413" width="8.5546875" style="460" customWidth="1"/>
    <col min="6414" max="6414" width="11.88671875" style="460" customWidth="1"/>
    <col min="6415" max="6415" width="11.109375" style="460" customWidth="1"/>
    <col min="6416" max="6416" width="9.88671875" style="460" customWidth="1"/>
    <col min="6417" max="6417" width="10" style="460" customWidth="1"/>
    <col min="6418" max="6418" width="9.109375" style="460"/>
    <col min="6419" max="6419" width="7.88671875" style="460" customWidth="1"/>
    <col min="6420" max="6420" width="8.88671875" style="460" customWidth="1"/>
    <col min="6421" max="6423" width="8.109375" style="460" customWidth="1"/>
    <col min="6424" max="6426" width="9.109375" style="460"/>
    <col min="6427" max="6427" width="8.6640625" style="460" customWidth="1"/>
    <col min="6428" max="6429" width="0" style="460" hidden="1" customWidth="1"/>
    <col min="6430" max="6656" width="9.109375" style="460"/>
    <col min="6657" max="6657" width="8.5546875" style="460" customWidth="1"/>
    <col min="6658" max="6658" width="8.33203125" style="460" customWidth="1"/>
    <col min="6659" max="6659" width="7.88671875" style="460" customWidth="1"/>
    <col min="6660" max="6660" width="9" style="460" customWidth="1"/>
    <col min="6661" max="6661" width="6" style="460" customWidth="1"/>
    <col min="6662" max="6662" width="5.88671875" style="460" customWidth="1"/>
    <col min="6663" max="6663" width="7" style="460" customWidth="1"/>
    <col min="6664" max="6664" width="8.44140625" style="460" customWidth="1"/>
    <col min="6665" max="6665" width="7.5546875" style="460" customWidth="1"/>
    <col min="6666" max="6666" width="10" style="460" customWidth="1"/>
    <col min="6667" max="6667" width="9.109375" style="460"/>
    <col min="6668" max="6668" width="8.109375" style="460" customWidth="1"/>
    <col min="6669" max="6669" width="8.5546875" style="460" customWidth="1"/>
    <col min="6670" max="6670" width="11.88671875" style="460" customWidth="1"/>
    <col min="6671" max="6671" width="11.109375" style="460" customWidth="1"/>
    <col min="6672" max="6672" width="9.88671875" style="460" customWidth="1"/>
    <col min="6673" max="6673" width="10" style="460" customWidth="1"/>
    <col min="6674" max="6674" width="9.109375" style="460"/>
    <col min="6675" max="6675" width="7.88671875" style="460" customWidth="1"/>
    <col min="6676" max="6676" width="8.88671875" style="460" customWidth="1"/>
    <col min="6677" max="6679" width="8.109375" style="460" customWidth="1"/>
    <col min="6680" max="6682" width="9.109375" style="460"/>
    <col min="6683" max="6683" width="8.6640625" style="460" customWidth="1"/>
    <col min="6684" max="6685" width="0" style="460" hidden="1" customWidth="1"/>
    <col min="6686" max="6912" width="9.109375" style="460"/>
    <col min="6913" max="6913" width="8.5546875" style="460" customWidth="1"/>
    <col min="6914" max="6914" width="8.33203125" style="460" customWidth="1"/>
    <col min="6915" max="6915" width="7.88671875" style="460" customWidth="1"/>
    <col min="6916" max="6916" width="9" style="460" customWidth="1"/>
    <col min="6917" max="6917" width="6" style="460" customWidth="1"/>
    <col min="6918" max="6918" width="5.88671875" style="460" customWidth="1"/>
    <col min="6919" max="6919" width="7" style="460" customWidth="1"/>
    <col min="6920" max="6920" width="8.44140625" style="460" customWidth="1"/>
    <col min="6921" max="6921" width="7.5546875" style="460" customWidth="1"/>
    <col min="6922" max="6922" width="10" style="460" customWidth="1"/>
    <col min="6923" max="6923" width="9.109375" style="460"/>
    <col min="6924" max="6924" width="8.109375" style="460" customWidth="1"/>
    <col min="6925" max="6925" width="8.5546875" style="460" customWidth="1"/>
    <col min="6926" max="6926" width="11.88671875" style="460" customWidth="1"/>
    <col min="6927" max="6927" width="11.109375" style="460" customWidth="1"/>
    <col min="6928" max="6928" width="9.88671875" style="460" customWidth="1"/>
    <col min="6929" max="6929" width="10" style="460" customWidth="1"/>
    <col min="6930" max="6930" width="9.109375" style="460"/>
    <col min="6931" max="6931" width="7.88671875" style="460" customWidth="1"/>
    <col min="6932" max="6932" width="8.88671875" style="460" customWidth="1"/>
    <col min="6933" max="6935" width="8.109375" style="460" customWidth="1"/>
    <col min="6936" max="6938" width="9.109375" style="460"/>
    <col min="6939" max="6939" width="8.6640625" style="460" customWidth="1"/>
    <col min="6940" max="6941" width="0" style="460" hidden="1" customWidth="1"/>
    <col min="6942" max="7168" width="9.109375" style="460"/>
    <col min="7169" max="7169" width="8.5546875" style="460" customWidth="1"/>
    <col min="7170" max="7170" width="8.33203125" style="460" customWidth="1"/>
    <col min="7171" max="7171" width="7.88671875" style="460" customWidth="1"/>
    <col min="7172" max="7172" width="9" style="460" customWidth="1"/>
    <col min="7173" max="7173" width="6" style="460" customWidth="1"/>
    <col min="7174" max="7174" width="5.88671875" style="460" customWidth="1"/>
    <col min="7175" max="7175" width="7" style="460" customWidth="1"/>
    <col min="7176" max="7176" width="8.44140625" style="460" customWidth="1"/>
    <col min="7177" max="7177" width="7.5546875" style="460" customWidth="1"/>
    <col min="7178" max="7178" width="10" style="460" customWidth="1"/>
    <col min="7179" max="7179" width="9.109375" style="460"/>
    <col min="7180" max="7180" width="8.109375" style="460" customWidth="1"/>
    <col min="7181" max="7181" width="8.5546875" style="460" customWidth="1"/>
    <col min="7182" max="7182" width="11.88671875" style="460" customWidth="1"/>
    <col min="7183" max="7183" width="11.109375" style="460" customWidth="1"/>
    <col min="7184" max="7184" width="9.88671875" style="460" customWidth="1"/>
    <col min="7185" max="7185" width="10" style="460" customWidth="1"/>
    <col min="7186" max="7186" width="9.109375" style="460"/>
    <col min="7187" max="7187" width="7.88671875" style="460" customWidth="1"/>
    <col min="7188" max="7188" width="8.88671875" style="460" customWidth="1"/>
    <col min="7189" max="7191" width="8.109375" style="460" customWidth="1"/>
    <col min="7192" max="7194" width="9.109375" style="460"/>
    <col min="7195" max="7195" width="8.6640625" style="460" customWidth="1"/>
    <col min="7196" max="7197" width="0" style="460" hidden="1" customWidth="1"/>
    <col min="7198" max="7424" width="9.109375" style="460"/>
    <col min="7425" max="7425" width="8.5546875" style="460" customWidth="1"/>
    <col min="7426" max="7426" width="8.33203125" style="460" customWidth="1"/>
    <col min="7427" max="7427" width="7.88671875" style="460" customWidth="1"/>
    <col min="7428" max="7428" width="9" style="460" customWidth="1"/>
    <col min="7429" max="7429" width="6" style="460" customWidth="1"/>
    <col min="7430" max="7430" width="5.88671875" style="460" customWidth="1"/>
    <col min="7431" max="7431" width="7" style="460" customWidth="1"/>
    <col min="7432" max="7432" width="8.44140625" style="460" customWidth="1"/>
    <col min="7433" max="7433" width="7.5546875" style="460" customWidth="1"/>
    <col min="7434" max="7434" width="10" style="460" customWidth="1"/>
    <col min="7435" max="7435" width="9.109375" style="460"/>
    <col min="7436" max="7436" width="8.109375" style="460" customWidth="1"/>
    <col min="7437" max="7437" width="8.5546875" style="460" customWidth="1"/>
    <col min="7438" max="7438" width="11.88671875" style="460" customWidth="1"/>
    <col min="7439" max="7439" width="11.109375" style="460" customWidth="1"/>
    <col min="7440" max="7440" width="9.88671875" style="460" customWidth="1"/>
    <col min="7441" max="7441" width="10" style="460" customWidth="1"/>
    <col min="7442" max="7442" width="9.109375" style="460"/>
    <col min="7443" max="7443" width="7.88671875" style="460" customWidth="1"/>
    <col min="7444" max="7444" width="8.88671875" style="460" customWidth="1"/>
    <col min="7445" max="7447" width="8.109375" style="460" customWidth="1"/>
    <col min="7448" max="7450" width="9.109375" style="460"/>
    <col min="7451" max="7451" width="8.6640625" style="460" customWidth="1"/>
    <col min="7452" max="7453" width="0" style="460" hidden="1" customWidth="1"/>
    <col min="7454" max="7680" width="9.109375" style="460"/>
    <col min="7681" max="7681" width="8.5546875" style="460" customWidth="1"/>
    <col min="7682" max="7682" width="8.33203125" style="460" customWidth="1"/>
    <col min="7683" max="7683" width="7.88671875" style="460" customWidth="1"/>
    <col min="7684" max="7684" width="9" style="460" customWidth="1"/>
    <col min="7685" max="7685" width="6" style="460" customWidth="1"/>
    <col min="7686" max="7686" width="5.88671875" style="460" customWidth="1"/>
    <col min="7687" max="7687" width="7" style="460" customWidth="1"/>
    <col min="7688" max="7688" width="8.44140625" style="460" customWidth="1"/>
    <col min="7689" max="7689" width="7.5546875" style="460" customWidth="1"/>
    <col min="7690" max="7690" width="10" style="460" customWidth="1"/>
    <col min="7691" max="7691" width="9.109375" style="460"/>
    <col min="7692" max="7692" width="8.109375" style="460" customWidth="1"/>
    <col min="7693" max="7693" width="8.5546875" style="460" customWidth="1"/>
    <col min="7694" max="7694" width="11.88671875" style="460" customWidth="1"/>
    <col min="7695" max="7695" width="11.109375" style="460" customWidth="1"/>
    <col min="7696" max="7696" width="9.88671875" style="460" customWidth="1"/>
    <col min="7697" max="7697" width="10" style="460" customWidth="1"/>
    <col min="7698" max="7698" width="9.109375" style="460"/>
    <col min="7699" max="7699" width="7.88671875" style="460" customWidth="1"/>
    <col min="7700" max="7700" width="8.88671875" style="460" customWidth="1"/>
    <col min="7701" max="7703" width="8.109375" style="460" customWidth="1"/>
    <col min="7704" max="7706" width="9.109375" style="460"/>
    <col min="7707" max="7707" width="8.6640625" style="460" customWidth="1"/>
    <col min="7708" max="7709" width="0" style="460" hidden="1" customWidth="1"/>
    <col min="7710" max="7936" width="9.109375" style="460"/>
    <col min="7937" max="7937" width="8.5546875" style="460" customWidth="1"/>
    <col min="7938" max="7938" width="8.33203125" style="460" customWidth="1"/>
    <col min="7939" max="7939" width="7.88671875" style="460" customWidth="1"/>
    <col min="7940" max="7940" width="9" style="460" customWidth="1"/>
    <col min="7941" max="7941" width="6" style="460" customWidth="1"/>
    <col min="7942" max="7942" width="5.88671875" style="460" customWidth="1"/>
    <col min="7943" max="7943" width="7" style="460" customWidth="1"/>
    <col min="7944" max="7944" width="8.44140625" style="460" customWidth="1"/>
    <col min="7945" max="7945" width="7.5546875" style="460" customWidth="1"/>
    <col min="7946" max="7946" width="10" style="460" customWidth="1"/>
    <col min="7947" max="7947" width="9.109375" style="460"/>
    <col min="7948" max="7948" width="8.109375" style="460" customWidth="1"/>
    <col min="7949" max="7949" width="8.5546875" style="460" customWidth="1"/>
    <col min="7950" max="7950" width="11.88671875" style="460" customWidth="1"/>
    <col min="7951" max="7951" width="11.109375" style="460" customWidth="1"/>
    <col min="7952" max="7952" width="9.88671875" style="460" customWidth="1"/>
    <col min="7953" max="7953" width="10" style="460" customWidth="1"/>
    <col min="7954" max="7954" width="9.109375" style="460"/>
    <col min="7955" max="7955" width="7.88671875" style="460" customWidth="1"/>
    <col min="7956" max="7956" width="8.88671875" style="460" customWidth="1"/>
    <col min="7957" max="7959" width="8.109375" style="460" customWidth="1"/>
    <col min="7960" max="7962" width="9.109375" style="460"/>
    <col min="7963" max="7963" width="8.6640625" style="460" customWidth="1"/>
    <col min="7964" max="7965" width="0" style="460" hidden="1" customWidth="1"/>
    <col min="7966" max="8192" width="9.109375" style="460"/>
    <col min="8193" max="8193" width="8.5546875" style="460" customWidth="1"/>
    <col min="8194" max="8194" width="8.33203125" style="460" customWidth="1"/>
    <col min="8195" max="8195" width="7.88671875" style="460" customWidth="1"/>
    <col min="8196" max="8196" width="9" style="460" customWidth="1"/>
    <col min="8197" max="8197" width="6" style="460" customWidth="1"/>
    <col min="8198" max="8198" width="5.88671875" style="460" customWidth="1"/>
    <col min="8199" max="8199" width="7" style="460" customWidth="1"/>
    <col min="8200" max="8200" width="8.44140625" style="460" customWidth="1"/>
    <col min="8201" max="8201" width="7.5546875" style="460" customWidth="1"/>
    <col min="8202" max="8202" width="10" style="460" customWidth="1"/>
    <col min="8203" max="8203" width="9.109375" style="460"/>
    <col min="8204" max="8204" width="8.109375" style="460" customWidth="1"/>
    <col min="8205" max="8205" width="8.5546875" style="460" customWidth="1"/>
    <col min="8206" max="8206" width="11.88671875" style="460" customWidth="1"/>
    <col min="8207" max="8207" width="11.109375" style="460" customWidth="1"/>
    <col min="8208" max="8208" width="9.88671875" style="460" customWidth="1"/>
    <col min="8209" max="8209" width="10" style="460" customWidth="1"/>
    <col min="8210" max="8210" width="9.109375" style="460"/>
    <col min="8211" max="8211" width="7.88671875" style="460" customWidth="1"/>
    <col min="8212" max="8212" width="8.88671875" style="460" customWidth="1"/>
    <col min="8213" max="8215" width="8.109375" style="460" customWidth="1"/>
    <col min="8216" max="8218" width="9.109375" style="460"/>
    <col min="8219" max="8219" width="8.6640625" style="460" customWidth="1"/>
    <col min="8220" max="8221" width="0" style="460" hidden="1" customWidth="1"/>
    <col min="8222" max="8448" width="9.109375" style="460"/>
    <col min="8449" max="8449" width="8.5546875" style="460" customWidth="1"/>
    <col min="8450" max="8450" width="8.33203125" style="460" customWidth="1"/>
    <col min="8451" max="8451" width="7.88671875" style="460" customWidth="1"/>
    <col min="8452" max="8452" width="9" style="460" customWidth="1"/>
    <col min="8453" max="8453" width="6" style="460" customWidth="1"/>
    <col min="8454" max="8454" width="5.88671875" style="460" customWidth="1"/>
    <col min="8455" max="8455" width="7" style="460" customWidth="1"/>
    <col min="8456" max="8456" width="8.44140625" style="460" customWidth="1"/>
    <col min="8457" max="8457" width="7.5546875" style="460" customWidth="1"/>
    <col min="8458" max="8458" width="10" style="460" customWidth="1"/>
    <col min="8459" max="8459" width="9.109375" style="460"/>
    <col min="8460" max="8460" width="8.109375" style="460" customWidth="1"/>
    <col min="8461" max="8461" width="8.5546875" style="460" customWidth="1"/>
    <col min="8462" max="8462" width="11.88671875" style="460" customWidth="1"/>
    <col min="8463" max="8463" width="11.109375" style="460" customWidth="1"/>
    <col min="8464" max="8464" width="9.88671875" style="460" customWidth="1"/>
    <col min="8465" max="8465" width="10" style="460" customWidth="1"/>
    <col min="8466" max="8466" width="9.109375" style="460"/>
    <col min="8467" max="8467" width="7.88671875" style="460" customWidth="1"/>
    <col min="8468" max="8468" width="8.88671875" style="460" customWidth="1"/>
    <col min="8469" max="8471" width="8.109375" style="460" customWidth="1"/>
    <col min="8472" max="8474" width="9.109375" style="460"/>
    <col min="8475" max="8475" width="8.6640625" style="460" customWidth="1"/>
    <col min="8476" max="8477" width="0" style="460" hidden="1" customWidth="1"/>
    <col min="8478" max="8704" width="9.109375" style="460"/>
    <col min="8705" max="8705" width="8.5546875" style="460" customWidth="1"/>
    <col min="8706" max="8706" width="8.33203125" style="460" customWidth="1"/>
    <col min="8707" max="8707" width="7.88671875" style="460" customWidth="1"/>
    <col min="8708" max="8708" width="9" style="460" customWidth="1"/>
    <col min="8709" max="8709" width="6" style="460" customWidth="1"/>
    <col min="8710" max="8710" width="5.88671875" style="460" customWidth="1"/>
    <col min="8711" max="8711" width="7" style="460" customWidth="1"/>
    <col min="8712" max="8712" width="8.44140625" style="460" customWidth="1"/>
    <col min="8713" max="8713" width="7.5546875" style="460" customWidth="1"/>
    <col min="8714" max="8714" width="10" style="460" customWidth="1"/>
    <col min="8715" max="8715" width="9.109375" style="460"/>
    <col min="8716" max="8716" width="8.109375" style="460" customWidth="1"/>
    <col min="8717" max="8717" width="8.5546875" style="460" customWidth="1"/>
    <col min="8718" max="8718" width="11.88671875" style="460" customWidth="1"/>
    <col min="8719" max="8719" width="11.109375" style="460" customWidth="1"/>
    <col min="8720" max="8720" width="9.88671875" style="460" customWidth="1"/>
    <col min="8721" max="8721" width="10" style="460" customWidth="1"/>
    <col min="8722" max="8722" width="9.109375" style="460"/>
    <col min="8723" max="8723" width="7.88671875" style="460" customWidth="1"/>
    <col min="8724" max="8724" width="8.88671875" style="460" customWidth="1"/>
    <col min="8725" max="8727" width="8.109375" style="460" customWidth="1"/>
    <col min="8728" max="8730" width="9.109375" style="460"/>
    <col min="8731" max="8731" width="8.6640625" style="460" customWidth="1"/>
    <col min="8732" max="8733" width="0" style="460" hidden="1" customWidth="1"/>
    <col min="8734" max="8960" width="9.109375" style="460"/>
    <col min="8961" max="8961" width="8.5546875" style="460" customWidth="1"/>
    <col min="8962" max="8962" width="8.33203125" style="460" customWidth="1"/>
    <col min="8963" max="8963" width="7.88671875" style="460" customWidth="1"/>
    <col min="8964" max="8964" width="9" style="460" customWidth="1"/>
    <col min="8965" max="8965" width="6" style="460" customWidth="1"/>
    <col min="8966" max="8966" width="5.88671875" style="460" customWidth="1"/>
    <col min="8967" max="8967" width="7" style="460" customWidth="1"/>
    <col min="8968" max="8968" width="8.44140625" style="460" customWidth="1"/>
    <col min="8969" max="8969" width="7.5546875" style="460" customWidth="1"/>
    <col min="8970" max="8970" width="10" style="460" customWidth="1"/>
    <col min="8971" max="8971" width="9.109375" style="460"/>
    <col min="8972" max="8972" width="8.109375" style="460" customWidth="1"/>
    <col min="8973" max="8973" width="8.5546875" style="460" customWidth="1"/>
    <col min="8974" max="8974" width="11.88671875" style="460" customWidth="1"/>
    <col min="8975" max="8975" width="11.109375" style="460" customWidth="1"/>
    <col min="8976" max="8976" width="9.88671875" style="460" customWidth="1"/>
    <col min="8977" max="8977" width="10" style="460" customWidth="1"/>
    <col min="8978" max="8978" width="9.109375" style="460"/>
    <col min="8979" max="8979" width="7.88671875" style="460" customWidth="1"/>
    <col min="8980" max="8980" width="8.88671875" style="460" customWidth="1"/>
    <col min="8981" max="8983" width="8.109375" style="460" customWidth="1"/>
    <col min="8984" max="8986" width="9.109375" style="460"/>
    <col min="8987" max="8987" width="8.6640625" style="460" customWidth="1"/>
    <col min="8988" max="8989" width="0" style="460" hidden="1" customWidth="1"/>
    <col min="8990" max="9216" width="9.109375" style="460"/>
    <col min="9217" max="9217" width="8.5546875" style="460" customWidth="1"/>
    <col min="9218" max="9218" width="8.33203125" style="460" customWidth="1"/>
    <col min="9219" max="9219" width="7.88671875" style="460" customWidth="1"/>
    <col min="9220" max="9220" width="9" style="460" customWidth="1"/>
    <col min="9221" max="9221" width="6" style="460" customWidth="1"/>
    <col min="9222" max="9222" width="5.88671875" style="460" customWidth="1"/>
    <col min="9223" max="9223" width="7" style="460" customWidth="1"/>
    <col min="9224" max="9224" width="8.44140625" style="460" customWidth="1"/>
    <col min="9225" max="9225" width="7.5546875" style="460" customWidth="1"/>
    <col min="9226" max="9226" width="10" style="460" customWidth="1"/>
    <col min="9227" max="9227" width="9.109375" style="460"/>
    <col min="9228" max="9228" width="8.109375" style="460" customWidth="1"/>
    <col min="9229" max="9229" width="8.5546875" style="460" customWidth="1"/>
    <col min="9230" max="9230" width="11.88671875" style="460" customWidth="1"/>
    <col min="9231" max="9231" width="11.109375" style="460" customWidth="1"/>
    <col min="9232" max="9232" width="9.88671875" style="460" customWidth="1"/>
    <col min="9233" max="9233" width="10" style="460" customWidth="1"/>
    <col min="9234" max="9234" width="9.109375" style="460"/>
    <col min="9235" max="9235" width="7.88671875" style="460" customWidth="1"/>
    <col min="9236" max="9236" width="8.88671875" style="460" customWidth="1"/>
    <col min="9237" max="9239" width="8.109375" style="460" customWidth="1"/>
    <col min="9240" max="9242" width="9.109375" style="460"/>
    <col min="9243" max="9243" width="8.6640625" style="460" customWidth="1"/>
    <col min="9244" max="9245" width="0" style="460" hidden="1" customWidth="1"/>
    <col min="9246" max="9472" width="9.109375" style="460"/>
    <col min="9473" max="9473" width="8.5546875" style="460" customWidth="1"/>
    <col min="9474" max="9474" width="8.33203125" style="460" customWidth="1"/>
    <col min="9475" max="9475" width="7.88671875" style="460" customWidth="1"/>
    <col min="9476" max="9476" width="9" style="460" customWidth="1"/>
    <col min="9477" max="9477" width="6" style="460" customWidth="1"/>
    <col min="9478" max="9478" width="5.88671875" style="460" customWidth="1"/>
    <col min="9479" max="9479" width="7" style="460" customWidth="1"/>
    <col min="9480" max="9480" width="8.44140625" style="460" customWidth="1"/>
    <col min="9481" max="9481" width="7.5546875" style="460" customWidth="1"/>
    <col min="9482" max="9482" width="10" style="460" customWidth="1"/>
    <col min="9483" max="9483" width="9.109375" style="460"/>
    <col min="9484" max="9484" width="8.109375" style="460" customWidth="1"/>
    <col min="9485" max="9485" width="8.5546875" style="460" customWidth="1"/>
    <col min="9486" max="9486" width="11.88671875" style="460" customWidth="1"/>
    <col min="9487" max="9487" width="11.109375" style="460" customWidth="1"/>
    <col min="9488" max="9488" width="9.88671875" style="460" customWidth="1"/>
    <col min="9489" max="9489" width="10" style="460" customWidth="1"/>
    <col min="9490" max="9490" width="9.109375" style="460"/>
    <col min="9491" max="9491" width="7.88671875" style="460" customWidth="1"/>
    <col min="9492" max="9492" width="8.88671875" style="460" customWidth="1"/>
    <col min="9493" max="9495" width="8.109375" style="460" customWidth="1"/>
    <col min="9496" max="9498" width="9.109375" style="460"/>
    <col min="9499" max="9499" width="8.6640625" style="460" customWidth="1"/>
    <col min="9500" max="9501" width="0" style="460" hidden="1" customWidth="1"/>
    <col min="9502" max="9728" width="9.109375" style="460"/>
    <col min="9729" max="9729" width="8.5546875" style="460" customWidth="1"/>
    <col min="9730" max="9730" width="8.33203125" style="460" customWidth="1"/>
    <col min="9731" max="9731" width="7.88671875" style="460" customWidth="1"/>
    <col min="9732" max="9732" width="9" style="460" customWidth="1"/>
    <col min="9733" max="9733" width="6" style="460" customWidth="1"/>
    <col min="9734" max="9734" width="5.88671875" style="460" customWidth="1"/>
    <col min="9735" max="9735" width="7" style="460" customWidth="1"/>
    <col min="9736" max="9736" width="8.44140625" style="460" customWidth="1"/>
    <col min="9737" max="9737" width="7.5546875" style="460" customWidth="1"/>
    <col min="9738" max="9738" width="10" style="460" customWidth="1"/>
    <col min="9739" max="9739" width="9.109375" style="460"/>
    <col min="9740" max="9740" width="8.109375" style="460" customWidth="1"/>
    <col min="9741" max="9741" width="8.5546875" style="460" customWidth="1"/>
    <col min="9742" max="9742" width="11.88671875" style="460" customWidth="1"/>
    <col min="9743" max="9743" width="11.109375" style="460" customWidth="1"/>
    <col min="9744" max="9744" width="9.88671875" style="460" customWidth="1"/>
    <col min="9745" max="9745" width="10" style="460" customWidth="1"/>
    <col min="9746" max="9746" width="9.109375" style="460"/>
    <col min="9747" max="9747" width="7.88671875" style="460" customWidth="1"/>
    <col min="9748" max="9748" width="8.88671875" style="460" customWidth="1"/>
    <col min="9749" max="9751" width="8.109375" style="460" customWidth="1"/>
    <col min="9752" max="9754" width="9.109375" style="460"/>
    <col min="9755" max="9755" width="8.6640625" style="460" customWidth="1"/>
    <col min="9756" max="9757" width="0" style="460" hidden="1" customWidth="1"/>
    <col min="9758" max="9984" width="9.109375" style="460"/>
    <col min="9985" max="9985" width="8.5546875" style="460" customWidth="1"/>
    <col min="9986" max="9986" width="8.33203125" style="460" customWidth="1"/>
    <col min="9987" max="9987" width="7.88671875" style="460" customWidth="1"/>
    <col min="9988" max="9988" width="9" style="460" customWidth="1"/>
    <col min="9989" max="9989" width="6" style="460" customWidth="1"/>
    <col min="9990" max="9990" width="5.88671875" style="460" customWidth="1"/>
    <col min="9991" max="9991" width="7" style="460" customWidth="1"/>
    <col min="9992" max="9992" width="8.44140625" style="460" customWidth="1"/>
    <col min="9993" max="9993" width="7.5546875" style="460" customWidth="1"/>
    <col min="9994" max="9994" width="10" style="460" customWidth="1"/>
    <col min="9995" max="9995" width="9.109375" style="460"/>
    <col min="9996" max="9996" width="8.109375" style="460" customWidth="1"/>
    <col min="9997" max="9997" width="8.5546875" style="460" customWidth="1"/>
    <col min="9998" max="9998" width="11.88671875" style="460" customWidth="1"/>
    <col min="9999" max="9999" width="11.109375" style="460" customWidth="1"/>
    <col min="10000" max="10000" width="9.88671875" style="460" customWidth="1"/>
    <col min="10001" max="10001" width="10" style="460" customWidth="1"/>
    <col min="10002" max="10002" width="9.109375" style="460"/>
    <col min="10003" max="10003" width="7.88671875" style="460" customWidth="1"/>
    <col min="10004" max="10004" width="8.88671875" style="460" customWidth="1"/>
    <col min="10005" max="10007" width="8.109375" style="460" customWidth="1"/>
    <col min="10008" max="10010" width="9.109375" style="460"/>
    <col min="10011" max="10011" width="8.6640625" style="460" customWidth="1"/>
    <col min="10012" max="10013" width="0" style="460" hidden="1" customWidth="1"/>
    <col min="10014" max="10240" width="9.109375" style="460"/>
    <col min="10241" max="10241" width="8.5546875" style="460" customWidth="1"/>
    <col min="10242" max="10242" width="8.33203125" style="460" customWidth="1"/>
    <col min="10243" max="10243" width="7.88671875" style="460" customWidth="1"/>
    <col min="10244" max="10244" width="9" style="460" customWidth="1"/>
    <col min="10245" max="10245" width="6" style="460" customWidth="1"/>
    <col min="10246" max="10246" width="5.88671875" style="460" customWidth="1"/>
    <col min="10247" max="10247" width="7" style="460" customWidth="1"/>
    <col min="10248" max="10248" width="8.44140625" style="460" customWidth="1"/>
    <col min="10249" max="10249" width="7.5546875" style="460" customWidth="1"/>
    <col min="10250" max="10250" width="10" style="460" customWidth="1"/>
    <col min="10251" max="10251" width="9.109375" style="460"/>
    <col min="10252" max="10252" width="8.109375" style="460" customWidth="1"/>
    <col min="10253" max="10253" width="8.5546875" style="460" customWidth="1"/>
    <col min="10254" max="10254" width="11.88671875" style="460" customWidth="1"/>
    <col min="10255" max="10255" width="11.109375" style="460" customWidth="1"/>
    <col min="10256" max="10256" width="9.88671875" style="460" customWidth="1"/>
    <col min="10257" max="10257" width="10" style="460" customWidth="1"/>
    <col min="10258" max="10258" width="9.109375" style="460"/>
    <col min="10259" max="10259" width="7.88671875" style="460" customWidth="1"/>
    <col min="10260" max="10260" width="8.88671875" style="460" customWidth="1"/>
    <col min="10261" max="10263" width="8.109375" style="460" customWidth="1"/>
    <col min="10264" max="10266" width="9.109375" style="460"/>
    <col min="10267" max="10267" width="8.6640625" style="460" customWidth="1"/>
    <col min="10268" max="10269" width="0" style="460" hidden="1" customWidth="1"/>
    <col min="10270" max="10496" width="9.109375" style="460"/>
    <col min="10497" max="10497" width="8.5546875" style="460" customWidth="1"/>
    <col min="10498" max="10498" width="8.33203125" style="460" customWidth="1"/>
    <col min="10499" max="10499" width="7.88671875" style="460" customWidth="1"/>
    <col min="10500" max="10500" width="9" style="460" customWidth="1"/>
    <col min="10501" max="10501" width="6" style="460" customWidth="1"/>
    <col min="10502" max="10502" width="5.88671875" style="460" customWidth="1"/>
    <col min="10503" max="10503" width="7" style="460" customWidth="1"/>
    <col min="10504" max="10504" width="8.44140625" style="460" customWidth="1"/>
    <col min="10505" max="10505" width="7.5546875" style="460" customWidth="1"/>
    <col min="10506" max="10506" width="10" style="460" customWidth="1"/>
    <col min="10507" max="10507" width="9.109375" style="460"/>
    <col min="10508" max="10508" width="8.109375" style="460" customWidth="1"/>
    <col min="10509" max="10509" width="8.5546875" style="460" customWidth="1"/>
    <col min="10510" max="10510" width="11.88671875" style="460" customWidth="1"/>
    <col min="10511" max="10511" width="11.109375" style="460" customWidth="1"/>
    <col min="10512" max="10512" width="9.88671875" style="460" customWidth="1"/>
    <col min="10513" max="10513" width="10" style="460" customWidth="1"/>
    <col min="10514" max="10514" width="9.109375" style="460"/>
    <col min="10515" max="10515" width="7.88671875" style="460" customWidth="1"/>
    <col min="10516" max="10516" width="8.88671875" style="460" customWidth="1"/>
    <col min="10517" max="10519" width="8.109375" style="460" customWidth="1"/>
    <col min="10520" max="10522" width="9.109375" style="460"/>
    <col min="10523" max="10523" width="8.6640625" style="460" customWidth="1"/>
    <col min="10524" max="10525" width="0" style="460" hidden="1" customWidth="1"/>
    <col min="10526" max="10752" width="9.109375" style="460"/>
    <col min="10753" max="10753" width="8.5546875" style="460" customWidth="1"/>
    <col min="10754" max="10754" width="8.33203125" style="460" customWidth="1"/>
    <col min="10755" max="10755" width="7.88671875" style="460" customWidth="1"/>
    <col min="10756" max="10756" width="9" style="460" customWidth="1"/>
    <col min="10757" max="10757" width="6" style="460" customWidth="1"/>
    <col min="10758" max="10758" width="5.88671875" style="460" customWidth="1"/>
    <col min="10759" max="10759" width="7" style="460" customWidth="1"/>
    <col min="10760" max="10760" width="8.44140625" style="460" customWidth="1"/>
    <col min="10761" max="10761" width="7.5546875" style="460" customWidth="1"/>
    <col min="10762" max="10762" width="10" style="460" customWidth="1"/>
    <col min="10763" max="10763" width="9.109375" style="460"/>
    <col min="10764" max="10764" width="8.109375" style="460" customWidth="1"/>
    <col min="10765" max="10765" width="8.5546875" style="460" customWidth="1"/>
    <col min="10766" max="10766" width="11.88671875" style="460" customWidth="1"/>
    <col min="10767" max="10767" width="11.109375" style="460" customWidth="1"/>
    <col min="10768" max="10768" width="9.88671875" style="460" customWidth="1"/>
    <col min="10769" max="10769" width="10" style="460" customWidth="1"/>
    <col min="10770" max="10770" width="9.109375" style="460"/>
    <col min="10771" max="10771" width="7.88671875" style="460" customWidth="1"/>
    <col min="10772" max="10772" width="8.88671875" style="460" customWidth="1"/>
    <col min="10773" max="10775" width="8.109375" style="460" customWidth="1"/>
    <col min="10776" max="10778" width="9.109375" style="460"/>
    <col min="10779" max="10779" width="8.6640625" style="460" customWidth="1"/>
    <col min="10780" max="10781" width="0" style="460" hidden="1" customWidth="1"/>
    <col min="10782" max="11008" width="9.109375" style="460"/>
    <col min="11009" max="11009" width="8.5546875" style="460" customWidth="1"/>
    <col min="11010" max="11010" width="8.33203125" style="460" customWidth="1"/>
    <col min="11011" max="11011" width="7.88671875" style="460" customWidth="1"/>
    <col min="11012" max="11012" width="9" style="460" customWidth="1"/>
    <col min="11013" max="11013" width="6" style="460" customWidth="1"/>
    <col min="11014" max="11014" width="5.88671875" style="460" customWidth="1"/>
    <col min="11015" max="11015" width="7" style="460" customWidth="1"/>
    <col min="11016" max="11016" width="8.44140625" style="460" customWidth="1"/>
    <col min="11017" max="11017" width="7.5546875" style="460" customWidth="1"/>
    <col min="11018" max="11018" width="10" style="460" customWidth="1"/>
    <col min="11019" max="11019" width="9.109375" style="460"/>
    <col min="11020" max="11020" width="8.109375" style="460" customWidth="1"/>
    <col min="11021" max="11021" width="8.5546875" style="460" customWidth="1"/>
    <col min="11022" max="11022" width="11.88671875" style="460" customWidth="1"/>
    <col min="11023" max="11023" width="11.109375" style="460" customWidth="1"/>
    <col min="11024" max="11024" width="9.88671875" style="460" customWidth="1"/>
    <col min="11025" max="11025" width="10" style="460" customWidth="1"/>
    <col min="11026" max="11026" width="9.109375" style="460"/>
    <col min="11027" max="11027" width="7.88671875" style="460" customWidth="1"/>
    <col min="11028" max="11028" width="8.88671875" style="460" customWidth="1"/>
    <col min="11029" max="11031" width="8.109375" style="460" customWidth="1"/>
    <col min="11032" max="11034" width="9.109375" style="460"/>
    <col min="11035" max="11035" width="8.6640625" style="460" customWidth="1"/>
    <col min="11036" max="11037" width="0" style="460" hidden="1" customWidth="1"/>
    <col min="11038" max="11264" width="9.109375" style="460"/>
    <col min="11265" max="11265" width="8.5546875" style="460" customWidth="1"/>
    <col min="11266" max="11266" width="8.33203125" style="460" customWidth="1"/>
    <col min="11267" max="11267" width="7.88671875" style="460" customWidth="1"/>
    <col min="11268" max="11268" width="9" style="460" customWidth="1"/>
    <col min="11269" max="11269" width="6" style="460" customWidth="1"/>
    <col min="11270" max="11270" width="5.88671875" style="460" customWidth="1"/>
    <col min="11271" max="11271" width="7" style="460" customWidth="1"/>
    <col min="11272" max="11272" width="8.44140625" style="460" customWidth="1"/>
    <col min="11273" max="11273" width="7.5546875" style="460" customWidth="1"/>
    <col min="11274" max="11274" width="10" style="460" customWidth="1"/>
    <col min="11275" max="11275" width="9.109375" style="460"/>
    <col min="11276" max="11276" width="8.109375" style="460" customWidth="1"/>
    <col min="11277" max="11277" width="8.5546875" style="460" customWidth="1"/>
    <col min="11278" max="11278" width="11.88671875" style="460" customWidth="1"/>
    <col min="11279" max="11279" width="11.109375" style="460" customWidth="1"/>
    <col min="11280" max="11280" width="9.88671875" style="460" customWidth="1"/>
    <col min="11281" max="11281" width="10" style="460" customWidth="1"/>
    <col min="11282" max="11282" width="9.109375" style="460"/>
    <col min="11283" max="11283" width="7.88671875" style="460" customWidth="1"/>
    <col min="11284" max="11284" width="8.88671875" style="460" customWidth="1"/>
    <col min="11285" max="11287" width="8.109375" style="460" customWidth="1"/>
    <col min="11288" max="11290" width="9.109375" style="460"/>
    <col min="11291" max="11291" width="8.6640625" style="460" customWidth="1"/>
    <col min="11292" max="11293" width="0" style="460" hidden="1" customWidth="1"/>
    <col min="11294" max="11520" width="9.109375" style="460"/>
    <col min="11521" max="11521" width="8.5546875" style="460" customWidth="1"/>
    <col min="11522" max="11522" width="8.33203125" style="460" customWidth="1"/>
    <col min="11523" max="11523" width="7.88671875" style="460" customWidth="1"/>
    <col min="11524" max="11524" width="9" style="460" customWidth="1"/>
    <col min="11525" max="11525" width="6" style="460" customWidth="1"/>
    <col min="11526" max="11526" width="5.88671875" style="460" customWidth="1"/>
    <col min="11527" max="11527" width="7" style="460" customWidth="1"/>
    <col min="11528" max="11528" width="8.44140625" style="460" customWidth="1"/>
    <col min="11529" max="11529" width="7.5546875" style="460" customWidth="1"/>
    <col min="11530" max="11530" width="10" style="460" customWidth="1"/>
    <col min="11531" max="11531" width="9.109375" style="460"/>
    <col min="11532" max="11532" width="8.109375" style="460" customWidth="1"/>
    <col min="11533" max="11533" width="8.5546875" style="460" customWidth="1"/>
    <col min="11534" max="11534" width="11.88671875" style="460" customWidth="1"/>
    <col min="11535" max="11535" width="11.109375" style="460" customWidth="1"/>
    <col min="11536" max="11536" width="9.88671875" style="460" customWidth="1"/>
    <col min="11537" max="11537" width="10" style="460" customWidth="1"/>
    <col min="11538" max="11538" width="9.109375" style="460"/>
    <col min="11539" max="11539" width="7.88671875" style="460" customWidth="1"/>
    <col min="11540" max="11540" width="8.88671875" style="460" customWidth="1"/>
    <col min="11541" max="11543" width="8.109375" style="460" customWidth="1"/>
    <col min="11544" max="11546" width="9.109375" style="460"/>
    <col min="11547" max="11547" width="8.6640625" style="460" customWidth="1"/>
    <col min="11548" max="11549" width="0" style="460" hidden="1" customWidth="1"/>
    <col min="11550" max="11776" width="9.109375" style="460"/>
    <col min="11777" max="11777" width="8.5546875" style="460" customWidth="1"/>
    <col min="11778" max="11778" width="8.33203125" style="460" customWidth="1"/>
    <col min="11779" max="11779" width="7.88671875" style="460" customWidth="1"/>
    <col min="11780" max="11780" width="9" style="460" customWidth="1"/>
    <col min="11781" max="11781" width="6" style="460" customWidth="1"/>
    <col min="11782" max="11782" width="5.88671875" style="460" customWidth="1"/>
    <col min="11783" max="11783" width="7" style="460" customWidth="1"/>
    <col min="11784" max="11784" width="8.44140625" style="460" customWidth="1"/>
    <col min="11785" max="11785" width="7.5546875" style="460" customWidth="1"/>
    <col min="11786" max="11786" width="10" style="460" customWidth="1"/>
    <col min="11787" max="11787" width="9.109375" style="460"/>
    <col min="11788" max="11788" width="8.109375" style="460" customWidth="1"/>
    <col min="11789" max="11789" width="8.5546875" style="460" customWidth="1"/>
    <col min="11790" max="11790" width="11.88671875" style="460" customWidth="1"/>
    <col min="11791" max="11791" width="11.109375" style="460" customWidth="1"/>
    <col min="11792" max="11792" width="9.88671875" style="460" customWidth="1"/>
    <col min="11793" max="11793" width="10" style="460" customWidth="1"/>
    <col min="11794" max="11794" width="9.109375" style="460"/>
    <col min="11795" max="11795" width="7.88671875" style="460" customWidth="1"/>
    <col min="11796" max="11796" width="8.88671875" style="460" customWidth="1"/>
    <col min="11797" max="11799" width="8.109375" style="460" customWidth="1"/>
    <col min="11800" max="11802" width="9.109375" style="460"/>
    <col min="11803" max="11803" width="8.6640625" style="460" customWidth="1"/>
    <col min="11804" max="11805" width="0" style="460" hidden="1" customWidth="1"/>
    <col min="11806" max="12032" width="9.109375" style="460"/>
    <col min="12033" max="12033" width="8.5546875" style="460" customWidth="1"/>
    <col min="12034" max="12034" width="8.33203125" style="460" customWidth="1"/>
    <col min="12035" max="12035" width="7.88671875" style="460" customWidth="1"/>
    <col min="12036" max="12036" width="9" style="460" customWidth="1"/>
    <col min="12037" max="12037" width="6" style="460" customWidth="1"/>
    <col min="12038" max="12038" width="5.88671875" style="460" customWidth="1"/>
    <col min="12039" max="12039" width="7" style="460" customWidth="1"/>
    <col min="12040" max="12040" width="8.44140625" style="460" customWidth="1"/>
    <col min="12041" max="12041" width="7.5546875" style="460" customWidth="1"/>
    <col min="12042" max="12042" width="10" style="460" customWidth="1"/>
    <col min="12043" max="12043" width="9.109375" style="460"/>
    <col min="12044" max="12044" width="8.109375" style="460" customWidth="1"/>
    <col min="12045" max="12045" width="8.5546875" style="460" customWidth="1"/>
    <col min="12046" max="12046" width="11.88671875" style="460" customWidth="1"/>
    <col min="12047" max="12047" width="11.109375" style="460" customWidth="1"/>
    <col min="12048" max="12048" width="9.88671875" style="460" customWidth="1"/>
    <col min="12049" max="12049" width="10" style="460" customWidth="1"/>
    <col min="12050" max="12050" width="9.109375" style="460"/>
    <col min="12051" max="12051" width="7.88671875" style="460" customWidth="1"/>
    <col min="12052" max="12052" width="8.88671875" style="460" customWidth="1"/>
    <col min="12053" max="12055" width="8.109375" style="460" customWidth="1"/>
    <col min="12056" max="12058" width="9.109375" style="460"/>
    <col min="12059" max="12059" width="8.6640625" style="460" customWidth="1"/>
    <col min="12060" max="12061" width="0" style="460" hidden="1" customWidth="1"/>
    <col min="12062" max="12288" width="9.109375" style="460"/>
    <col min="12289" max="12289" width="8.5546875" style="460" customWidth="1"/>
    <col min="12290" max="12290" width="8.33203125" style="460" customWidth="1"/>
    <col min="12291" max="12291" width="7.88671875" style="460" customWidth="1"/>
    <col min="12292" max="12292" width="9" style="460" customWidth="1"/>
    <col min="12293" max="12293" width="6" style="460" customWidth="1"/>
    <col min="12294" max="12294" width="5.88671875" style="460" customWidth="1"/>
    <col min="12295" max="12295" width="7" style="460" customWidth="1"/>
    <col min="12296" max="12296" width="8.44140625" style="460" customWidth="1"/>
    <col min="12297" max="12297" width="7.5546875" style="460" customWidth="1"/>
    <col min="12298" max="12298" width="10" style="460" customWidth="1"/>
    <col min="12299" max="12299" width="9.109375" style="460"/>
    <col min="12300" max="12300" width="8.109375" style="460" customWidth="1"/>
    <col min="12301" max="12301" width="8.5546875" style="460" customWidth="1"/>
    <col min="12302" max="12302" width="11.88671875" style="460" customWidth="1"/>
    <col min="12303" max="12303" width="11.109375" style="460" customWidth="1"/>
    <col min="12304" max="12304" width="9.88671875" style="460" customWidth="1"/>
    <col min="12305" max="12305" width="10" style="460" customWidth="1"/>
    <col min="12306" max="12306" width="9.109375" style="460"/>
    <col min="12307" max="12307" width="7.88671875" style="460" customWidth="1"/>
    <col min="12308" max="12308" width="8.88671875" style="460" customWidth="1"/>
    <col min="12309" max="12311" width="8.109375" style="460" customWidth="1"/>
    <col min="12312" max="12314" width="9.109375" style="460"/>
    <col min="12315" max="12315" width="8.6640625" style="460" customWidth="1"/>
    <col min="12316" max="12317" width="0" style="460" hidden="1" customWidth="1"/>
    <col min="12318" max="12544" width="9.109375" style="460"/>
    <col min="12545" max="12545" width="8.5546875" style="460" customWidth="1"/>
    <col min="12546" max="12546" width="8.33203125" style="460" customWidth="1"/>
    <col min="12547" max="12547" width="7.88671875" style="460" customWidth="1"/>
    <col min="12548" max="12548" width="9" style="460" customWidth="1"/>
    <col min="12549" max="12549" width="6" style="460" customWidth="1"/>
    <col min="12550" max="12550" width="5.88671875" style="460" customWidth="1"/>
    <col min="12551" max="12551" width="7" style="460" customWidth="1"/>
    <col min="12552" max="12552" width="8.44140625" style="460" customWidth="1"/>
    <col min="12553" max="12553" width="7.5546875" style="460" customWidth="1"/>
    <col min="12554" max="12554" width="10" style="460" customWidth="1"/>
    <col min="12555" max="12555" width="9.109375" style="460"/>
    <col min="12556" max="12556" width="8.109375" style="460" customWidth="1"/>
    <col min="12557" max="12557" width="8.5546875" style="460" customWidth="1"/>
    <col min="12558" max="12558" width="11.88671875" style="460" customWidth="1"/>
    <col min="12559" max="12559" width="11.109375" style="460" customWidth="1"/>
    <col min="12560" max="12560" width="9.88671875" style="460" customWidth="1"/>
    <col min="12561" max="12561" width="10" style="460" customWidth="1"/>
    <col min="12562" max="12562" width="9.109375" style="460"/>
    <col min="12563" max="12563" width="7.88671875" style="460" customWidth="1"/>
    <col min="12564" max="12564" width="8.88671875" style="460" customWidth="1"/>
    <col min="12565" max="12567" width="8.109375" style="460" customWidth="1"/>
    <col min="12568" max="12570" width="9.109375" style="460"/>
    <col min="12571" max="12571" width="8.6640625" style="460" customWidth="1"/>
    <col min="12572" max="12573" width="0" style="460" hidden="1" customWidth="1"/>
    <col min="12574" max="12800" width="9.109375" style="460"/>
    <col min="12801" max="12801" width="8.5546875" style="460" customWidth="1"/>
    <col min="12802" max="12802" width="8.33203125" style="460" customWidth="1"/>
    <col min="12803" max="12803" width="7.88671875" style="460" customWidth="1"/>
    <col min="12804" max="12804" width="9" style="460" customWidth="1"/>
    <col min="12805" max="12805" width="6" style="460" customWidth="1"/>
    <col min="12806" max="12806" width="5.88671875" style="460" customWidth="1"/>
    <col min="12807" max="12807" width="7" style="460" customWidth="1"/>
    <col min="12808" max="12808" width="8.44140625" style="460" customWidth="1"/>
    <col min="12809" max="12809" width="7.5546875" style="460" customWidth="1"/>
    <col min="12810" max="12810" width="10" style="460" customWidth="1"/>
    <col min="12811" max="12811" width="9.109375" style="460"/>
    <col min="12812" max="12812" width="8.109375" style="460" customWidth="1"/>
    <col min="12813" max="12813" width="8.5546875" style="460" customWidth="1"/>
    <col min="12814" max="12814" width="11.88671875" style="460" customWidth="1"/>
    <col min="12815" max="12815" width="11.109375" style="460" customWidth="1"/>
    <col min="12816" max="12816" width="9.88671875" style="460" customWidth="1"/>
    <col min="12817" max="12817" width="10" style="460" customWidth="1"/>
    <col min="12818" max="12818" width="9.109375" style="460"/>
    <col min="12819" max="12819" width="7.88671875" style="460" customWidth="1"/>
    <col min="12820" max="12820" width="8.88671875" style="460" customWidth="1"/>
    <col min="12821" max="12823" width="8.109375" style="460" customWidth="1"/>
    <col min="12824" max="12826" width="9.109375" style="460"/>
    <col min="12827" max="12827" width="8.6640625" style="460" customWidth="1"/>
    <col min="12828" max="12829" width="0" style="460" hidden="1" customWidth="1"/>
    <col min="12830" max="13056" width="9.109375" style="460"/>
    <col min="13057" max="13057" width="8.5546875" style="460" customWidth="1"/>
    <col min="13058" max="13058" width="8.33203125" style="460" customWidth="1"/>
    <col min="13059" max="13059" width="7.88671875" style="460" customWidth="1"/>
    <col min="13060" max="13060" width="9" style="460" customWidth="1"/>
    <col min="13061" max="13061" width="6" style="460" customWidth="1"/>
    <col min="13062" max="13062" width="5.88671875" style="460" customWidth="1"/>
    <col min="13063" max="13063" width="7" style="460" customWidth="1"/>
    <col min="13064" max="13064" width="8.44140625" style="460" customWidth="1"/>
    <col min="13065" max="13065" width="7.5546875" style="460" customWidth="1"/>
    <col min="13066" max="13066" width="10" style="460" customWidth="1"/>
    <col min="13067" max="13067" width="9.109375" style="460"/>
    <col min="13068" max="13068" width="8.109375" style="460" customWidth="1"/>
    <col min="13069" max="13069" width="8.5546875" style="460" customWidth="1"/>
    <col min="13070" max="13070" width="11.88671875" style="460" customWidth="1"/>
    <col min="13071" max="13071" width="11.109375" style="460" customWidth="1"/>
    <col min="13072" max="13072" width="9.88671875" style="460" customWidth="1"/>
    <col min="13073" max="13073" width="10" style="460" customWidth="1"/>
    <col min="13074" max="13074" width="9.109375" style="460"/>
    <col min="13075" max="13075" width="7.88671875" style="460" customWidth="1"/>
    <col min="13076" max="13076" width="8.88671875" style="460" customWidth="1"/>
    <col min="13077" max="13079" width="8.109375" style="460" customWidth="1"/>
    <col min="13080" max="13082" width="9.109375" style="460"/>
    <col min="13083" max="13083" width="8.6640625" style="460" customWidth="1"/>
    <col min="13084" max="13085" width="0" style="460" hidden="1" customWidth="1"/>
    <col min="13086" max="13312" width="9.109375" style="460"/>
    <col min="13313" max="13313" width="8.5546875" style="460" customWidth="1"/>
    <col min="13314" max="13314" width="8.33203125" style="460" customWidth="1"/>
    <col min="13315" max="13315" width="7.88671875" style="460" customWidth="1"/>
    <col min="13316" max="13316" width="9" style="460" customWidth="1"/>
    <col min="13317" max="13317" width="6" style="460" customWidth="1"/>
    <col min="13318" max="13318" width="5.88671875" style="460" customWidth="1"/>
    <col min="13319" max="13319" width="7" style="460" customWidth="1"/>
    <col min="13320" max="13320" width="8.44140625" style="460" customWidth="1"/>
    <col min="13321" max="13321" width="7.5546875" style="460" customWidth="1"/>
    <col min="13322" max="13322" width="10" style="460" customWidth="1"/>
    <col min="13323" max="13323" width="9.109375" style="460"/>
    <col min="13324" max="13324" width="8.109375" style="460" customWidth="1"/>
    <col min="13325" max="13325" width="8.5546875" style="460" customWidth="1"/>
    <col min="13326" max="13326" width="11.88671875" style="460" customWidth="1"/>
    <col min="13327" max="13327" width="11.109375" style="460" customWidth="1"/>
    <col min="13328" max="13328" width="9.88671875" style="460" customWidth="1"/>
    <col min="13329" max="13329" width="10" style="460" customWidth="1"/>
    <col min="13330" max="13330" width="9.109375" style="460"/>
    <col min="13331" max="13331" width="7.88671875" style="460" customWidth="1"/>
    <col min="13332" max="13332" width="8.88671875" style="460" customWidth="1"/>
    <col min="13333" max="13335" width="8.109375" style="460" customWidth="1"/>
    <col min="13336" max="13338" width="9.109375" style="460"/>
    <col min="13339" max="13339" width="8.6640625" style="460" customWidth="1"/>
    <col min="13340" max="13341" width="0" style="460" hidden="1" customWidth="1"/>
    <col min="13342" max="13568" width="9.109375" style="460"/>
    <col min="13569" max="13569" width="8.5546875" style="460" customWidth="1"/>
    <col min="13570" max="13570" width="8.33203125" style="460" customWidth="1"/>
    <col min="13571" max="13571" width="7.88671875" style="460" customWidth="1"/>
    <col min="13572" max="13572" width="9" style="460" customWidth="1"/>
    <col min="13573" max="13573" width="6" style="460" customWidth="1"/>
    <col min="13574" max="13574" width="5.88671875" style="460" customWidth="1"/>
    <col min="13575" max="13575" width="7" style="460" customWidth="1"/>
    <col min="13576" max="13576" width="8.44140625" style="460" customWidth="1"/>
    <col min="13577" max="13577" width="7.5546875" style="460" customWidth="1"/>
    <col min="13578" max="13578" width="10" style="460" customWidth="1"/>
    <col min="13579" max="13579" width="9.109375" style="460"/>
    <col min="13580" max="13580" width="8.109375" style="460" customWidth="1"/>
    <col min="13581" max="13581" width="8.5546875" style="460" customWidth="1"/>
    <col min="13582" max="13582" width="11.88671875" style="460" customWidth="1"/>
    <col min="13583" max="13583" width="11.109375" style="460" customWidth="1"/>
    <col min="13584" max="13584" width="9.88671875" style="460" customWidth="1"/>
    <col min="13585" max="13585" width="10" style="460" customWidth="1"/>
    <col min="13586" max="13586" width="9.109375" style="460"/>
    <col min="13587" max="13587" width="7.88671875" style="460" customWidth="1"/>
    <col min="13588" max="13588" width="8.88671875" style="460" customWidth="1"/>
    <col min="13589" max="13591" width="8.109375" style="460" customWidth="1"/>
    <col min="13592" max="13594" width="9.109375" style="460"/>
    <col min="13595" max="13595" width="8.6640625" style="460" customWidth="1"/>
    <col min="13596" max="13597" width="0" style="460" hidden="1" customWidth="1"/>
    <col min="13598" max="13824" width="9.109375" style="460"/>
    <col min="13825" max="13825" width="8.5546875" style="460" customWidth="1"/>
    <col min="13826" max="13826" width="8.33203125" style="460" customWidth="1"/>
    <col min="13827" max="13827" width="7.88671875" style="460" customWidth="1"/>
    <col min="13828" max="13828" width="9" style="460" customWidth="1"/>
    <col min="13829" max="13829" width="6" style="460" customWidth="1"/>
    <col min="13830" max="13830" width="5.88671875" style="460" customWidth="1"/>
    <col min="13831" max="13831" width="7" style="460" customWidth="1"/>
    <col min="13832" max="13832" width="8.44140625" style="460" customWidth="1"/>
    <col min="13833" max="13833" width="7.5546875" style="460" customWidth="1"/>
    <col min="13834" max="13834" width="10" style="460" customWidth="1"/>
    <col min="13835" max="13835" width="9.109375" style="460"/>
    <col min="13836" max="13836" width="8.109375" style="460" customWidth="1"/>
    <col min="13837" max="13837" width="8.5546875" style="460" customWidth="1"/>
    <col min="13838" max="13838" width="11.88671875" style="460" customWidth="1"/>
    <col min="13839" max="13839" width="11.109375" style="460" customWidth="1"/>
    <col min="13840" max="13840" width="9.88671875" style="460" customWidth="1"/>
    <col min="13841" max="13841" width="10" style="460" customWidth="1"/>
    <col min="13842" max="13842" width="9.109375" style="460"/>
    <col min="13843" max="13843" width="7.88671875" style="460" customWidth="1"/>
    <col min="13844" max="13844" width="8.88671875" style="460" customWidth="1"/>
    <col min="13845" max="13847" width="8.109375" style="460" customWidth="1"/>
    <col min="13848" max="13850" width="9.109375" style="460"/>
    <col min="13851" max="13851" width="8.6640625" style="460" customWidth="1"/>
    <col min="13852" max="13853" width="0" style="460" hidden="1" customWidth="1"/>
    <col min="13854" max="14080" width="9.109375" style="460"/>
    <col min="14081" max="14081" width="8.5546875" style="460" customWidth="1"/>
    <col min="14082" max="14082" width="8.33203125" style="460" customWidth="1"/>
    <col min="14083" max="14083" width="7.88671875" style="460" customWidth="1"/>
    <col min="14084" max="14084" width="9" style="460" customWidth="1"/>
    <col min="14085" max="14085" width="6" style="460" customWidth="1"/>
    <col min="14086" max="14086" width="5.88671875" style="460" customWidth="1"/>
    <col min="14087" max="14087" width="7" style="460" customWidth="1"/>
    <col min="14088" max="14088" width="8.44140625" style="460" customWidth="1"/>
    <col min="14089" max="14089" width="7.5546875" style="460" customWidth="1"/>
    <col min="14090" max="14090" width="10" style="460" customWidth="1"/>
    <col min="14091" max="14091" width="9.109375" style="460"/>
    <col min="14092" max="14092" width="8.109375" style="460" customWidth="1"/>
    <col min="14093" max="14093" width="8.5546875" style="460" customWidth="1"/>
    <col min="14094" max="14094" width="11.88671875" style="460" customWidth="1"/>
    <col min="14095" max="14095" width="11.109375" style="460" customWidth="1"/>
    <col min="14096" max="14096" width="9.88671875" style="460" customWidth="1"/>
    <col min="14097" max="14097" width="10" style="460" customWidth="1"/>
    <col min="14098" max="14098" width="9.109375" style="460"/>
    <col min="14099" max="14099" width="7.88671875" style="460" customWidth="1"/>
    <col min="14100" max="14100" width="8.88671875" style="460" customWidth="1"/>
    <col min="14101" max="14103" width="8.109375" style="460" customWidth="1"/>
    <col min="14104" max="14106" width="9.109375" style="460"/>
    <col min="14107" max="14107" width="8.6640625" style="460" customWidth="1"/>
    <col min="14108" max="14109" width="0" style="460" hidden="1" customWidth="1"/>
    <col min="14110" max="14336" width="9.109375" style="460"/>
    <col min="14337" max="14337" width="8.5546875" style="460" customWidth="1"/>
    <col min="14338" max="14338" width="8.33203125" style="460" customWidth="1"/>
    <col min="14339" max="14339" width="7.88671875" style="460" customWidth="1"/>
    <col min="14340" max="14340" width="9" style="460" customWidth="1"/>
    <col min="14341" max="14341" width="6" style="460" customWidth="1"/>
    <col min="14342" max="14342" width="5.88671875" style="460" customWidth="1"/>
    <col min="14343" max="14343" width="7" style="460" customWidth="1"/>
    <col min="14344" max="14344" width="8.44140625" style="460" customWidth="1"/>
    <col min="14345" max="14345" width="7.5546875" style="460" customWidth="1"/>
    <col min="14346" max="14346" width="10" style="460" customWidth="1"/>
    <col min="14347" max="14347" width="9.109375" style="460"/>
    <col min="14348" max="14348" width="8.109375" style="460" customWidth="1"/>
    <col min="14349" max="14349" width="8.5546875" style="460" customWidth="1"/>
    <col min="14350" max="14350" width="11.88671875" style="460" customWidth="1"/>
    <col min="14351" max="14351" width="11.109375" style="460" customWidth="1"/>
    <col min="14352" max="14352" width="9.88671875" style="460" customWidth="1"/>
    <col min="14353" max="14353" width="10" style="460" customWidth="1"/>
    <col min="14354" max="14354" width="9.109375" style="460"/>
    <col min="14355" max="14355" width="7.88671875" style="460" customWidth="1"/>
    <col min="14356" max="14356" width="8.88671875" style="460" customWidth="1"/>
    <col min="14357" max="14359" width="8.109375" style="460" customWidth="1"/>
    <col min="14360" max="14362" width="9.109375" style="460"/>
    <col min="14363" max="14363" width="8.6640625" style="460" customWidth="1"/>
    <col min="14364" max="14365" width="0" style="460" hidden="1" customWidth="1"/>
    <col min="14366" max="14592" width="9.109375" style="460"/>
    <col min="14593" max="14593" width="8.5546875" style="460" customWidth="1"/>
    <col min="14594" max="14594" width="8.33203125" style="460" customWidth="1"/>
    <col min="14595" max="14595" width="7.88671875" style="460" customWidth="1"/>
    <col min="14596" max="14596" width="9" style="460" customWidth="1"/>
    <col min="14597" max="14597" width="6" style="460" customWidth="1"/>
    <col min="14598" max="14598" width="5.88671875" style="460" customWidth="1"/>
    <col min="14599" max="14599" width="7" style="460" customWidth="1"/>
    <col min="14600" max="14600" width="8.44140625" style="460" customWidth="1"/>
    <col min="14601" max="14601" width="7.5546875" style="460" customWidth="1"/>
    <col min="14602" max="14602" width="10" style="460" customWidth="1"/>
    <col min="14603" max="14603" width="9.109375" style="460"/>
    <col min="14604" max="14604" width="8.109375" style="460" customWidth="1"/>
    <col min="14605" max="14605" width="8.5546875" style="460" customWidth="1"/>
    <col min="14606" max="14606" width="11.88671875" style="460" customWidth="1"/>
    <col min="14607" max="14607" width="11.109375" style="460" customWidth="1"/>
    <col min="14608" max="14608" width="9.88671875" style="460" customWidth="1"/>
    <col min="14609" max="14609" width="10" style="460" customWidth="1"/>
    <col min="14610" max="14610" width="9.109375" style="460"/>
    <col min="14611" max="14611" width="7.88671875" style="460" customWidth="1"/>
    <col min="14612" max="14612" width="8.88671875" style="460" customWidth="1"/>
    <col min="14613" max="14615" width="8.109375" style="460" customWidth="1"/>
    <col min="14616" max="14618" width="9.109375" style="460"/>
    <col min="14619" max="14619" width="8.6640625" style="460" customWidth="1"/>
    <col min="14620" max="14621" width="0" style="460" hidden="1" customWidth="1"/>
    <col min="14622" max="14848" width="9.109375" style="460"/>
    <col min="14849" max="14849" width="8.5546875" style="460" customWidth="1"/>
    <col min="14850" max="14850" width="8.33203125" style="460" customWidth="1"/>
    <col min="14851" max="14851" width="7.88671875" style="460" customWidth="1"/>
    <col min="14852" max="14852" width="9" style="460" customWidth="1"/>
    <col min="14853" max="14853" width="6" style="460" customWidth="1"/>
    <col min="14854" max="14854" width="5.88671875" style="460" customWidth="1"/>
    <col min="14855" max="14855" width="7" style="460" customWidth="1"/>
    <col min="14856" max="14856" width="8.44140625" style="460" customWidth="1"/>
    <col min="14857" max="14857" width="7.5546875" style="460" customWidth="1"/>
    <col min="14858" max="14858" width="10" style="460" customWidth="1"/>
    <col min="14859" max="14859" width="9.109375" style="460"/>
    <col min="14860" max="14860" width="8.109375" style="460" customWidth="1"/>
    <col min="14861" max="14861" width="8.5546875" style="460" customWidth="1"/>
    <col min="14862" max="14862" width="11.88671875" style="460" customWidth="1"/>
    <col min="14863" max="14863" width="11.109375" style="460" customWidth="1"/>
    <col min="14864" max="14864" width="9.88671875" style="460" customWidth="1"/>
    <col min="14865" max="14865" width="10" style="460" customWidth="1"/>
    <col min="14866" max="14866" width="9.109375" style="460"/>
    <col min="14867" max="14867" width="7.88671875" style="460" customWidth="1"/>
    <col min="14868" max="14868" width="8.88671875" style="460" customWidth="1"/>
    <col min="14869" max="14871" width="8.109375" style="460" customWidth="1"/>
    <col min="14872" max="14874" width="9.109375" style="460"/>
    <col min="14875" max="14875" width="8.6640625" style="460" customWidth="1"/>
    <col min="14876" max="14877" width="0" style="460" hidden="1" customWidth="1"/>
    <col min="14878" max="15104" width="9.109375" style="460"/>
    <col min="15105" max="15105" width="8.5546875" style="460" customWidth="1"/>
    <col min="15106" max="15106" width="8.33203125" style="460" customWidth="1"/>
    <col min="15107" max="15107" width="7.88671875" style="460" customWidth="1"/>
    <col min="15108" max="15108" width="9" style="460" customWidth="1"/>
    <col min="15109" max="15109" width="6" style="460" customWidth="1"/>
    <col min="15110" max="15110" width="5.88671875" style="460" customWidth="1"/>
    <col min="15111" max="15111" width="7" style="460" customWidth="1"/>
    <col min="15112" max="15112" width="8.44140625" style="460" customWidth="1"/>
    <col min="15113" max="15113" width="7.5546875" style="460" customWidth="1"/>
    <col min="15114" max="15114" width="10" style="460" customWidth="1"/>
    <col min="15115" max="15115" width="9.109375" style="460"/>
    <col min="15116" max="15116" width="8.109375" style="460" customWidth="1"/>
    <col min="15117" max="15117" width="8.5546875" style="460" customWidth="1"/>
    <col min="15118" max="15118" width="11.88671875" style="460" customWidth="1"/>
    <col min="15119" max="15119" width="11.109375" style="460" customWidth="1"/>
    <col min="15120" max="15120" width="9.88671875" style="460" customWidth="1"/>
    <col min="15121" max="15121" width="10" style="460" customWidth="1"/>
    <col min="15122" max="15122" width="9.109375" style="460"/>
    <col min="15123" max="15123" width="7.88671875" style="460" customWidth="1"/>
    <col min="15124" max="15124" width="8.88671875" style="460" customWidth="1"/>
    <col min="15125" max="15127" width="8.109375" style="460" customWidth="1"/>
    <col min="15128" max="15130" width="9.109375" style="460"/>
    <col min="15131" max="15131" width="8.6640625" style="460" customWidth="1"/>
    <col min="15132" max="15133" width="0" style="460" hidden="1" customWidth="1"/>
    <col min="15134" max="15360" width="9.109375" style="460"/>
    <col min="15361" max="15361" width="8.5546875" style="460" customWidth="1"/>
    <col min="15362" max="15362" width="8.33203125" style="460" customWidth="1"/>
    <col min="15363" max="15363" width="7.88671875" style="460" customWidth="1"/>
    <col min="15364" max="15364" width="9" style="460" customWidth="1"/>
    <col min="15365" max="15365" width="6" style="460" customWidth="1"/>
    <col min="15366" max="15366" width="5.88671875" style="460" customWidth="1"/>
    <col min="15367" max="15367" width="7" style="460" customWidth="1"/>
    <col min="15368" max="15368" width="8.44140625" style="460" customWidth="1"/>
    <col min="15369" max="15369" width="7.5546875" style="460" customWidth="1"/>
    <col min="15370" max="15370" width="10" style="460" customWidth="1"/>
    <col min="15371" max="15371" width="9.109375" style="460"/>
    <col min="15372" max="15372" width="8.109375" style="460" customWidth="1"/>
    <col min="15373" max="15373" width="8.5546875" style="460" customWidth="1"/>
    <col min="15374" max="15374" width="11.88671875" style="460" customWidth="1"/>
    <col min="15375" max="15375" width="11.109375" style="460" customWidth="1"/>
    <col min="15376" max="15376" width="9.88671875" style="460" customWidth="1"/>
    <col min="15377" max="15377" width="10" style="460" customWidth="1"/>
    <col min="15378" max="15378" width="9.109375" style="460"/>
    <col min="15379" max="15379" width="7.88671875" style="460" customWidth="1"/>
    <col min="15380" max="15380" width="8.88671875" style="460" customWidth="1"/>
    <col min="15381" max="15383" width="8.109375" style="460" customWidth="1"/>
    <col min="15384" max="15386" width="9.109375" style="460"/>
    <col min="15387" max="15387" width="8.6640625" style="460" customWidth="1"/>
    <col min="15388" max="15389" width="0" style="460" hidden="1" customWidth="1"/>
    <col min="15390" max="15616" width="9.109375" style="460"/>
    <col min="15617" max="15617" width="8.5546875" style="460" customWidth="1"/>
    <col min="15618" max="15618" width="8.33203125" style="460" customWidth="1"/>
    <col min="15619" max="15619" width="7.88671875" style="460" customWidth="1"/>
    <col min="15620" max="15620" width="9" style="460" customWidth="1"/>
    <col min="15621" max="15621" width="6" style="460" customWidth="1"/>
    <col min="15622" max="15622" width="5.88671875" style="460" customWidth="1"/>
    <col min="15623" max="15623" width="7" style="460" customWidth="1"/>
    <col min="15624" max="15624" width="8.44140625" style="460" customWidth="1"/>
    <col min="15625" max="15625" width="7.5546875" style="460" customWidth="1"/>
    <col min="15626" max="15626" width="10" style="460" customWidth="1"/>
    <col min="15627" max="15627" width="9.109375" style="460"/>
    <col min="15628" max="15628" width="8.109375" style="460" customWidth="1"/>
    <col min="15629" max="15629" width="8.5546875" style="460" customWidth="1"/>
    <col min="15630" max="15630" width="11.88671875" style="460" customWidth="1"/>
    <col min="15631" max="15631" width="11.109375" style="460" customWidth="1"/>
    <col min="15632" max="15632" width="9.88671875" style="460" customWidth="1"/>
    <col min="15633" max="15633" width="10" style="460" customWidth="1"/>
    <col min="15634" max="15634" width="9.109375" style="460"/>
    <col min="15635" max="15635" width="7.88671875" style="460" customWidth="1"/>
    <col min="15636" max="15636" width="8.88671875" style="460" customWidth="1"/>
    <col min="15637" max="15639" width="8.109375" style="460" customWidth="1"/>
    <col min="15640" max="15642" width="9.109375" style="460"/>
    <col min="15643" max="15643" width="8.6640625" style="460" customWidth="1"/>
    <col min="15644" max="15645" width="0" style="460" hidden="1" customWidth="1"/>
    <col min="15646" max="15872" width="9.109375" style="460"/>
    <col min="15873" max="15873" width="8.5546875" style="460" customWidth="1"/>
    <col min="15874" max="15874" width="8.33203125" style="460" customWidth="1"/>
    <col min="15875" max="15875" width="7.88671875" style="460" customWidth="1"/>
    <col min="15876" max="15876" width="9" style="460" customWidth="1"/>
    <col min="15877" max="15877" width="6" style="460" customWidth="1"/>
    <col min="15878" max="15878" width="5.88671875" style="460" customWidth="1"/>
    <col min="15879" max="15879" width="7" style="460" customWidth="1"/>
    <col min="15880" max="15880" width="8.44140625" style="460" customWidth="1"/>
    <col min="15881" max="15881" width="7.5546875" style="460" customWidth="1"/>
    <col min="15882" max="15882" width="10" style="460" customWidth="1"/>
    <col min="15883" max="15883" width="9.109375" style="460"/>
    <col min="15884" max="15884" width="8.109375" style="460" customWidth="1"/>
    <col min="15885" max="15885" width="8.5546875" style="460" customWidth="1"/>
    <col min="15886" max="15886" width="11.88671875" style="460" customWidth="1"/>
    <col min="15887" max="15887" width="11.109375" style="460" customWidth="1"/>
    <col min="15888" max="15888" width="9.88671875" style="460" customWidth="1"/>
    <col min="15889" max="15889" width="10" style="460" customWidth="1"/>
    <col min="15890" max="15890" width="9.109375" style="460"/>
    <col min="15891" max="15891" width="7.88671875" style="460" customWidth="1"/>
    <col min="15892" max="15892" width="8.88671875" style="460" customWidth="1"/>
    <col min="15893" max="15895" width="8.109375" style="460" customWidth="1"/>
    <col min="15896" max="15898" width="9.109375" style="460"/>
    <col min="15899" max="15899" width="8.6640625" style="460" customWidth="1"/>
    <col min="15900" max="15901" width="0" style="460" hidden="1" customWidth="1"/>
    <col min="15902" max="16128" width="9.109375" style="460"/>
    <col min="16129" max="16129" width="8.5546875" style="460" customWidth="1"/>
    <col min="16130" max="16130" width="8.33203125" style="460" customWidth="1"/>
    <col min="16131" max="16131" width="7.88671875" style="460" customWidth="1"/>
    <col min="16132" max="16132" width="9" style="460" customWidth="1"/>
    <col min="16133" max="16133" width="6" style="460" customWidth="1"/>
    <col min="16134" max="16134" width="5.88671875" style="460" customWidth="1"/>
    <col min="16135" max="16135" width="7" style="460" customWidth="1"/>
    <col min="16136" max="16136" width="8.44140625" style="460" customWidth="1"/>
    <col min="16137" max="16137" width="7.5546875" style="460" customWidth="1"/>
    <col min="16138" max="16138" width="10" style="460" customWidth="1"/>
    <col min="16139" max="16139" width="9.109375" style="460"/>
    <col min="16140" max="16140" width="8.109375" style="460" customWidth="1"/>
    <col min="16141" max="16141" width="8.5546875" style="460" customWidth="1"/>
    <col min="16142" max="16142" width="11.88671875" style="460" customWidth="1"/>
    <col min="16143" max="16143" width="11.109375" style="460" customWidth="1"/>
    <col min="16144" max="16144" width="9.88671875" style="460" customWidth="1"/>
    <col min="16145" max="16145" width="10" style="460" customWidth="1"/>
    <col min="16146" max="16146" width="9.109375" style="460"/>
    <col min="16147" max="16147" width="7.88671875" style="460" customWidth="1"/>
    <col min="16148" max="16148" width="8.88671875" style="460" customWidth="1"/>
    <col min="16149" max="16151" width="8.109375" style="460" customWidth="1"/>
    <col min="16152" max="16154" width="9.109375" style="460"/>
    <col min="16155" max="16155" width="8.6640625" style="460" customWidth="1"/>
    <col min="16156" max="16157" width="0" style="460" hidden="1" customWidth="1"/>
    <col min="16158" max="16384" width="9.109375" style="460"/>
  </cols>
  <sheetData>
    <row r="1" spans="1:30" ht="15" thickBot="1">
      <c r="A1" s="544" t="s">
        <v>515</v>
      </c>
      <c r="B1" s="750" t="s">
        <v>516</v>
      </c>
      <c r="C1" s="736" t="s">
        <v>517</v>
      </c>
      <c r="D1" s="752"/>
      <c r="E1" s="740" t="s">
        <v>518</v>
      </c>
      <c r="F1" s="734" t="s">
        <v>519</v>
      </c>
      <c r="G1" s="734" t="s">
        <v>520</v>
      </c>
      <c r="H1" s="726" t="s">
        <v>521</v>
      </c>
      <c r="I1" s="747" t="s">
        <v>522</v>
      </c>
      <c r="J1" s="734" t="s">
        <v>11</v>
      </c>
      <c r="K1" s="734" t="s">
        <v>523</v>
      </c>
      <c r="L1" s="734" t="s">
        <v>524</v>
      </c>
      <c r="M1" s="734" t="s">
        <v>525</v>
      </c>
      <c r="N1" s="734" t="s">
        <v>526</v>
      </c>
      <c r="O1" s="736" t="s">
        <v>527</v>
      </c>
      <c r="P1" s="737"/>
      <c r="Q1" s="737"/>
      <c r="R1" s="737"/>
      <c r="S1" s="744" t="s">
        <v>528</v>
      </c>
      <c r="T1" s="734" t="s">
        <v>529</v>
      </c>
      <c r="U1" s="734" t="s">
        <v>530</v>
      </c>
      <c r="V1" s="746" t="s">
        <v>531</v>
      </c>
      <c r="W1" s="456" t="s">
        <v>532</v>
      </c>
      <c r="X1" s="730" t="s">
        <v>533</v>
      </c>
      <c r="Y1" s="730" t="s">
        <v>534</v>
      </c>
      <c r="Z1" s="457" t="s">
        <v>535</v>
      </c>
      <c r="AA1" s="458" t="s">
        <v>536</v>
      </c>
      <c r="AB1" s="459" t="s">
        <v>537</v>
      </c>
    </row>
    <row r="2" spans="1:30" ht="29.4" customHeight="1" thickBot="1">
      <c r="A2" s="545"/>
      <c r="B2" s="751"/>
      <c r="C2" s="461" t="s">
        <v>538</v>
      </c>
      <c r="D2" s="462" t="s">
        <v>539</v>
      </c>
      <c r="E2" s="741"/>
      <c r="F2" s="735"/>
      <c r="G2" s="735"/>
      <c r="H2" s="727"/>
      <c r="I2" s="748"/>
      <c r="J2" s="735"/>
      <c r="K2" s="749"/>
      <c r="L2" s="749"/>
      <c r="M2" s="749"/>
      <c r="N2" s="735"/>
      <c r="O2" s="463" t="s">
        <v>540</v>
      </c>
      <c r="P2" s="463" t="s">
        <v>541</v>
      </c>
      <c r="Q2" s="463" t="s">
        <v>542</v>
      </c>
      <c r="R2" s="464" t="s">
        <v>543</v>
      </c>
      <c r="S2" s="745"/>
      <c r="T2" s="735"/>
      <c r="U2" s="735"/>
      <c r="V2" s="727"/>
      <c r="W2" s="465"/>
      <c r="X2" s="732"/>
      <c r="Y2" s="732"/>
      <c r="Z2" s="466" t="s">
        <v>229</v>
      </c>
      <c r="AA2" s="467" t="s">
        <v>389</v>
      </c>
      <c r="AB2" s="468" t="s">
        <v>229</v>
      </c>
    </row>
    <row r="3" spans="1:30" ht="15" thickBot="1">
      <c r="A3" s="546"/>
      <c r="B3" s="469" t="s">
        <v>229</v>
      </c>
      <c r="C3" s="467" t="s">
        <v>544</v>
      </c>
      <c r="D3" s="466" t="s">
        <v>544</v>
      </c>
      <c r="E3" s="470" t="s">
        <v>545</v>
      </c>
      <c r="F3" s="470" t="s">
        <v>546</v>
      </c>
      <c r="G3" s="462" t="s">
        <v>547</v>
      </c>
      <c r="H3" s="470" t="s">
        <v>548</v>
      </c>
      <c r="I3" s="471" t="s">
        <v>229</v>
      </c>
      <c r="J3" s="466"/>
      <c r="K3" s="472"/>
      <c r="L3" s="473"/>
      <c r="M3" s="474"/>
      <c r="N3" s="462" t="s">
        <v>229</v>
      </c>
      <c r="O3" s="470" t="s">
        <v>229</v>
      </c>
      <c r="P3" s="470" t="s">
        <v>229</v>
      </c>
      <c r="Q3" s="470" t="s">
        <v>229</v>
      </c>
      <c r="R3" s="470" t="s">
        <v>229</v>
      </c>
      <c r="S3" s="475" t="s">
        <v>389</v>
      </c>
      <c r="T3" s="462" t="s">
        <v>549</v>
      </c>
      <c r="U3" s="462" t="s">
        <v>550</v>
      </c>
      <c r="V3" s="475" t="s">
        <v>548</v>
      </c>
      <c r="W3" s="475"/>
      <c r="X3" s="475" t="s">
        <v>229</v>
      </c>
      <c r="Y3" s="462" t="s">
        <v>229</v>
      </c>
      <c r="Z3" s="476"/>
      <c r="AA3" s="476"/>
      <c r="AB3" s="477"/>
    </row>
    <row r="4" spans="1:30" ht="14.4" customHeight="1">
      <c r="A4" s="476"/>
      <c r="B4" s="478"/>
      <c r="C4" s="476"/>
      <c r="D4" s="476"/>
      <c r="E4" s="476"/>
      <c r="F4" s="476"/>
      <c r="G4" s="476"/>
      <c r="H4" s="476"/>
      <c r="I4" s="479"/>
      <c r="J4" s="476"/>
      <c r="K4" s="476"/>
      <c r="L4" s="476"/>
      <c r="M4" s="476"/>
      <c r="N4" s="476"/>
      <c r="O4" s="476"/>
      <c r="P4" s="476"/>
      <c r="Q4" s="476"/>
      <c r="R4" s="476"/>
      <c r="S4" s="480"/>
      <c r="T4" s="476"/>
      <c r="U4" s="476"/>
      <c r="V4" s="480"/>
      <c r="W4" s="480"/>
      <c r="X4" s="480"/>
      <c r="Y4" s="476"/>
      <c r="Z4" s="476" t="s">
        <v>551</v>
      </c>
      <c r="AA4" s="476"/>
      <c r="AB4" s="481"/>
    </row>
    <row r="5" spans="1:30" ht="15" hidden="1" customHeight="1">
      <c r="A5" s="482" t="s">
        <v>552</v>
      </c>
      <c r="B5" s="483">
        <v>85</v>
      </c>
      <c r="C5" s="484">
        <v>0.5</v>
      </c>
      <c r="D5" s="484">
        <v>0.5</v>
      </c>
      <c r="E5" s="484">
        <v>10</v>
      </c>
      <c r="F5" s="484">
        <v>10</v>
      </c>
      <c r="G5" s="484">
        <v>171.87094876401022</v>
      </c>
      <c r="H5" s="484">
        <v>131.83909353406915</v>
      </c>
      <c r="I5" s="485">
        <v>0.6</v>
      </c>
      <c r="J5" s="484">
        <v>1</v>
      </c>
      <c r="K5" s="484">
        <v>0.13738660554390938</v>
      </c>
      <c r="L5" s="484">
        <v>0.46000000000000019</v>
      </c>
      <c r="M5" s="484">
        <v>0.2366</v>
      </c>
      <c r="N5" s="484">
        <v>0.27600000000000008</v>
      </c>
      <c r="O5" s="484">
        <v>361.90499999999997</v>
      </c>
      <c r="P5" s="484">
        <v>361.67099999999999</v>
      </c>
      <c r="Q5" s="484">
        <v>359.90499999999997</v>
      </c>
      <c r="R5" s="484">
        <v>359.67099999999999</v>
      </c>
      <c r="S5" s="486">
        <v>2.7529411764703584E-3</v>
      </c>
      <c r="T5" s="484">
        <v>1.0198973024012827</v>
      </c>
      <c r="U5" s="484">
        <v>1.3890287417480327</v>
      </c>
      <c r="V5" s="487">
        <v>288.36916853759254</v>
      </c>
      <c r="W5" s="484" t="s">
        <v>607</v>
      </c>
      <c r="X5" s="484">
        <v>2</v>
      </c>
      <c r="Y5" s="488">
        <v>2</v>
      </c>
      <c r="Z5" s="488">
        <v>1.8460000000000001</v>
      </c>
      <c r="AA5" s="484">
        <v>4.6301611265111051E-4</v>
      </c>
      <c r="AB5" s="489"/>
      <c r="AC5" s="490"/>
      <c r="AD5" s="490"/>
    </row>
    <row r="6" spans="1:30" ht="15" hidden="1" customHeight="1">
      <c r="A6" s="482" t="s">
        <v>553</v>
      </c>
      <c r="B6" s="483">
        <v>85</v>
      </c>
      <c r="C6" s="484">
        <v>0.65</v>
      </c>
      <c r="D6" s="484">
        <v>1.1499999999999999</v>
      </c>
      <c r="E6" s="484">
        <v>11.389028741748033</v>
      </c>
      <c r="F6" s="484">
        <v>10</v>
      </c>
      <c r="G6" s="484">
        <v>163.25491276442858</v>
      </c>
      <c r="H6" s="484">
        <v>272.04862601893689</v>
      </c>
      <c r="I6" s="485">
        <v>0.6</v>
      </c>
      <c r="J6" s="484">
        <v>1</v>
      </c>
      <c r="K6" s="484">
        <v>1.4245664953591775E-2</v>
      </c>
      <c r="L6" s="484">
        <v>0.14000000000000001</v>
      </c>
      <c r="M6" s="484">
        <v>8.7099999999999997E-2</v>
      </c>
      <c r="N6" s="484">
        <v>8.4000000000000005E-2</v>
      </c>
      <c r="O6" s="484">
        <v>361.67099999999999</v>
      </c>
      <c r="P6" s="484">
        <v>269</v>
      </c>
      <c r="Q6" s="484">
        <v>359.57099999999997</v>
      </c>
      <c r="R6" s="484">
        <v>266.89999999999998</v>
      </c>
      <c r="S6" s="486">
        <v>1.0902470588235293</v>
      </c>
      <c r="T6" s="484">
        <v>10.42531971084424</v>
      </c>
      <c r="U6" s="484">
        <v>0.13588711962407005</v>
      </c>
      <c r="V6" s="487">
        <v>2947.6897033421819</v>
      </c>
      <c r="W6" s="484" t="s">
        <v>607</v>
      </c>
      <c r="X6" s="484">
        <v>2.1000000000000227</v>
      </c>
      <c r="Y6" s="488">
        <v>2.1000000000000227</v>
      </c>
      <c r="Z6" s="488">
        <v>1.8460000000000001</v>
      </c>
      <c r="AA6" s="484">
        <v>1.9715180675469925E-3</v>
      </c>
      <c r="AB6" s="489"/>
      <c r="AC6" s="490"/>
      <c r="AD6" s="490"/>
    </row>
    <row r="7" spans="1:30" ht="15" customHeight="1">
      <c r="A7" s="491" t="s">
        <v>554</v>
      </c>
      <c r="B7" s="492">
        <v>70</v>
      </c>
      <c r="C7" s="493">
        <v>0.5</v>
      </c>
      <c r="D7" s="493">
        <v>0.5</v>
      </c>
      <c r="E7" s="493">
        <v>11.524915861372103</v>
      </c>
      <c r="F7" s="493">
        <v>10</v>
      </c>
      <c r="G7" s="493">
        <v>162.46358658218202</v>
      </c>
      <c r="H7" s="493">
        <v>128.23154624603481</v>
      </c>
      <c r="I7" s="494">
        <v>0.6</v>
      </c>
      <c r="J7" s="493">
        <v>1</v>
      </c>
      <c r="K7" s="493">
        <v>4.1478930716561231E-2</v>
      </c>
      <c r="L7" s="493">
        <v>0.24000000000000002</v>
      </c>
      <c r="M7" s="493">
        <v>0.1416</v>
      </c>
      <c r="N7" s="493">
        <v>0.14400000000000002</v>
      </c>
      <c r="O7" s="493">
        <v>269</v>
      </c>
      <c r="P7" s="493">
        <v>267</v>
      </c>
      <c r="Q7" s="493">
        <v>266.5</v>
      </c>
      <c r="R7" s="493">
        <v>264.5</v>
      </c>
      <c r="S7" s="495">
        <v>2.8571428571428571E-2</v>
      </c>
      <c r="T7" s="493">
        <v>2.3334023474534193</v>
      </c>
      <c r="U7" s="493">
        <v>0.49998521169738225</v>
      </c>
      <c r="V7" s="496">
        <v>659.7539705365956</v>
      </c>
      <c r="W7" s="493" t="s">
        <v>607</v>
      </c>
      <c r="X7" s="493">
        <v>2.5</v>
      </c>
      <c r="Y7" s="497">
        <v>2.5</v>
      </c>
      <c r="Z7" s="497">
        <v>1.8460000000000001</v>
      </c>
      <c r="AA7" s="493">
        <v>4.3802353521669768E-4</v>
      </c>
      <c r="AB7" s="498">
        <v>70</v>
      </c>
      <c r="AC7" s="490"/>
      <c r="AD7" s="490"/>
    </row>
    <row r="8" spans="1:30" ht="15" customHeight="1">
      <c r="A8" s="491" t="s">
        <v>553</v>
      </c>
      <c r="B8" s="492">
        <v>50</v>
      </c>
      <c r="C8" s="493">
        <v>0.4</v>
      </c>
      <c r="D8" s="493">
        <v>0.4</v>
      </c>
      <c r="E8" s="493">
        <v>10</v>
      </c>
      <c r="F8" s="493">
        <v>10</v>
      </c>
      <c r="G8" s="493">
        <v>171.87094876401022</v>
      </c>
      <c r="H8" s="493">
        <v>107.85125339894515</v>
      </c>
      <c r="I8" s="494">
        <v>0.6</v>
      </c>
      <c r="J8" s="493">
        <v>1</v>
      </c>
      <c r="K8" s="493">
        <v>2.7798258595295014E-2</v>
      </c>
      <c r="L8" s="493">
        <v>0.2</v>
      </c>
      <c r="M8" s="493">
        <v>0.1206</v>
      </c>
      <c r="N8" s="493">
        <v>0.12</v>
      </c>
      <c r="O8" s="493">
        <v>270</v>
      </c>
      <c r="P8" s="493">
        <v>267</v>
      </c>
      <c r="Q8" s="493">
        <v>267.5</v>
      </c>
      <c r="R8" s="493">
        <v>265.25</v>
      </c>
      <c r="S8" s="495">
        <v>4.4999999999999998E-2</v>
      </c>
      <c r="T8" s="493">
        <v>2.6311924389021901</v>
      </c>
      <c r="U8" s="493">
        <v>0.31671318335082488</v>
      </c>
      <c r="V8" s="496">
        <v>743.95213526125167</v>
      </c>
      <c r="W8" s="493" t="s">
        <v>607</v>
      </c>
      <c r="X8" s="493">
        <v>2.5</v>
      </c>
      <c r="Y8" s="497">
        <v>1.75</v>
      </c>
      <c r="Z8" s="497">
        <v>1.8460000000000001</v>
      </c>
      <c r="AA8" s="493">
        <v>3.098546949600372E-4</v>
      </c>
      <c r="AB8" s="498">
        <v>50</v>
      </c>
      <c r="AC8" s="490"/>
      <c r="AD8" s="490"/>
    </row>
    <row r="9" spans="1:30" ht="15" customHeight="1">
      <c r="A9" s="491" t="s">
        <v>555</v>
      </c>
      <c r="B9" s="492">
        <v>30</v>
      </c>
      <c r="C9" s="493">
        <v>0.4</v>
      </c>
      <c r="D9" s="493">
        <v>1.3</v>
      </c>
      <c r="E9" s="493">
        <v>10.316713183350824</v>
      </c>
      <c r="F9" s="493">
        <v>10</v>
      </c>
      <c r="G9" s="493">
        <v>169.81741039186596</v>
      </c>
      <c r="H9" s="493">
        <v>309.79446907644729</v>
      </c>
      <c r="I9" s="494">
        <v>0.6</v>
      </c>
      <c r="J9" s="493">
        <v>1</v>
      </c>
      <c r="K9" s="493">
        <v>0.11977255467199932</v>
      </c>
      <c r="L9" s="493">
        <v>0.43000000000000016</v>
      </c>
      <c r="M9" s="493">
        <v>0.2258</v>
      </c>
      <c r="N9" s="493">
        <v>0.25800000000000006</v>
      </c>
      <c r="O9" s="493">
        <v>267</v>
      </c>
      <c r="P9" s="493">
        <v>266</v>
      </c>
      <c r="Q9" s="493">
        <v>264.39999999999998</v>
      </c>
      <c r="R9" s="493">
        <v>263.79999999999995</v>
      </c>
      <c r="S9" s="495">
        <v>0.02</v>
      </c>
      <c r="T9" s="493">
        <v>2.6646843622706706</v>
      </c>
      <c r="U9" s="493">
        <v>0.18763948446559447</v>
      </c>
      <c r="V9" s="496">
        <v>753.4217534980628</v>
      </c>
      <c r="W9" s="493" t="s">
        <v>607</v>
      </c>
      <c r="X9" s="493">
        <v>2.6000000000000227</v>
      </c>
      <c r="Y9" s="497">
        <v>2.2000000000000455</v>
      </c>
      <c r="Z9" s="497">
        <v>1.8460000000000001</v>
      </c>
      <c r="AA9" s="493">
        <v>2.5565542174483522E-3</v>
      </c>
      <c r="AB9" s="498">
        <v>30</v>
      </c>
      <c r="AC9" s="490"/>
      <c r="AD9" s="490"/>
    </row>
    <row r="10" spans="1:30" ht="16.2" customHeight="1">
      <c r="A10" s="491" t="s">
        <v>556</v>
      </c>
      <c r="B10" s="492">
        <v>20</v>
      </c>
      <c r="C10" s="493">
        <v>0.3</v>
      </c>
      <c r="D10" s="493">
        <v>1.6</v>
      </c>
      <c r="E10" s="493">
        <v>10</v>
      </c>
      <c r="F10" s="493">
        <v>10</v>
      </c>
      <c r="G10" s="493">
        <v>171.87094876401022</v>
      </c>
      <c r="H10" s="493">
        <v>375.55987759457884</v>
      </c>
      <c r="I10" s="494">
        <v>0.6</v>
      </c>
      <c r="J10" s="493">
        <v>1</v>
      </c>
      <c r="K10" s="493">
        <v>0.20534202462188847</v>
      </c>
      <c r="L10" s="493">
        <v>0.5900000000000003</v>
      </c>
      <c r="M10" s="493">
        <v>0.27529999999999999</v>
      </c>
      <c r="N10" s="493">
        <v>0.35400000000000015</v>
      </c>
      <c r="O10" s="493">
        <v>266</v>
      </c>
      <c r="P10" s="493">
        <v>265</v>
      </c>
      <c r="Q10" s="493">
        <v>263.69999999999993</v>
      </c>
      <c r="R10" s="493">
        <v>263.49999999999994</v>
      </c>
      <c r="S10" s="495">
        <v>0.01</v>
      </c>
      <c r="T10" s="493">
        <v>2.150398547247089</v>
      </c>
      <c r="U10" s="493">
        <v>0.15501002535556124</v>
      </c>
      <c r="V10" s="496">
        <v>608.01086504894567</v>
      </c>
      <c r="W10" s="493" t="s">
        <v>607</v>
      </c>
      <c r="X10" s="493">
        <v>2.3000000000000682</v>
      </c>
      <c r="Y10" s="497">
        <v>1.5000000000000568</v>
      </c>
      <c r="Z10" s="497">
        <v>1.8460000000000001</v>
      </c>
      <c r="AA10" s="493">
        <v>3.7572151548956336E-3</v>
      </c>
      <c r="AB10" s="498">
        <v>20</v>
      </c>
      <c r="AC10" s="490"/>
      <c r="AD10" s="490"/>
    </row>
    <row r="11" spans="1:30" ht="16.2" customHeight="1">
      <c r="A11" s="491"/>
      <c r="B11" s="492"/>
      <c r="C11" s="493"/>
      <c r="D11" s="493"/>
      <c r="E11" s="493"/>
      <c r="F11" s="493"/>
      <c r="G11" s="493"/>
      <c r="H11" s="493"/>
      <c r="I11" s="494"/>
      <c r="J11" s="493"/>
      <c r="K11" s="493"/>
      <c r="L11" s="493"/>
      <c r="M11" s="493"/>
      <c r="N11" s="493"/>
      <c r="O11" s="493"/>
      <c r="P11" s="493"/>
      <c r="Q11" s="493"/>
      <c r="R11" s="493"/>
      <c r="S11" s="495"/>
      <c r="T11" s="493"/>
      <c r="U11" s="493"/>
      <c r="V11" s="496"/>
      <c r="W11" s="493"/>
      <c r="X11" s="493"/>
      <c r="Y11" s="497"/>
      <c r="Z11" s="497"/>
      <c r="AA11" s="493"/>
      <c r="AB11" s="498"/>
      <c r="AC11" s="490"/>
      <c r="AD11" s="490"/>
    </row>
    <row r="12" spans="1:30" ht="15" customHeight="1">
      <c r="A12" s="491"/>
      <c r="B12" s="492"/>
      <c r="C12" s="493"/>
      <c r="D12" s="493"/>
      <c r="E12" s="493"/>
      <c r="F12" s="493"/>
      <c r="G12" s="493"/>
      <c r="H12" s="493"/>
      <c r="I12" s="494"/>
      <c r="J12" s="493"/>
      <c r="K12" s="493"/>
      <c r="L12" s="493"/>
      <c r="M12" s="493"/>
      <c r="N12" s="493"/>
      <c r="O12" s="493"/>
      <c r="P12" s="493"/>
      <c r="Q12" s="493"/>
      <c r="R12" s="493"/>
      <c r="S12" s="495"/>
      <c r="T12" s="493"/>
      <c r="U12" s="493"/>
      <c r="V12" s="496"/>
      <c r="W12" s="493"/>
      <c r="X12" s="493"/>
      <c r="Y12" s="497"/>
      <c r="Z12" s="497"/>
      <c r="AA12" s="493"/>
      <c r="AB12" s="498"/>
      <c r="AC12" s="490"/>
      <c r="AD12" s="490"/>
    </row>
    <row r="13" spans="1:30" s="509" customFormat="1" ht="13.2" customHeight="1">
      <c r="A13" s="499" t="s">
        <v>557</v>
      </c>
      <c r="B13" s="500">
        <v>70</v>
      </c>
      <c r="C13" s="501"/>
      <c r="D13" s="501"/>
      <c r="E13" s="501"/>
      <c r="F13" s="501"/>
      <c r="G13" s="501"/>
      <c r="H13" s="502"/>
      <c r="I13" s="503">
        <v>0.4</v>
      </c>
      <c r="J13" s="501">
        <v>1</v>
      </c>
      <c r="K13" s="501">
        <v>0</v>
      </c>
      <c r="L13" s="501">
        <v>0</v>
      </c>
      <c r="M13" s="501">
        <v>0</v>
      </c>
      <c r="N13" s="501"/>
      <c r="O13" s="501"/>
      <c r="P13" s="501">
        <v>133.5</v>
      </c>
      <c r="Q13" s="501">
        <v>133.5</v>
      </c>
      <c r="R13" s="501">
        <v>133.4</v>
      </c>
      <c r="S13" s="504"/>
      <c r="T13" s="501">
        <v>0</v>
      </c>
      <c r="U13" s="501">
        <v>0</v>
      </c>
      <c r="V13" s="502"/>
      <c r="W13" s="501"/>
      <c r="X13" s="501">
        <v>1.5</v>
      </c>
      <c r="Y13" s="505">
        <v>1.5</v>
      </c>
      <c r="Z13" s="505">
        <v>1.5640000000000001</v>
      </c>
      <c r="AA13" s="501">
        <v>0</v>
      </c>
      <c r="AB13" s="506">
        <v>70</v>
      </c>
      <c r="AC13" s="507"/>
      <c r="AD13" s="508"/>
    </row>
    <row r="14" spans="1:30" hidden="1">
      <c r="A14" s="510"/>
      <c r="B14" s="511"/>
      <c r="C14" s="512"/>
      <c r="D14" s="512">
        <v>0</v>
      </c>
      <c r="E14" s="512" t="s">
        <v>558</v>
      </c>
      <c r="F14" s="512" t="s">
        <v>558</v>
      </c>
      <c r="G14" s="512" t="s">
        <v>558</v>
      </c>
      <c r="H14" s="502" t="s">
        <v>558</v>
      </c>
      <c r="I14" s="503" t="s">
        <v>558</v>
      </c>
      <c r="J14" s="512" t="s">
        <v>558</v>
      </c>
      <c r="K14" s="512" t="s">
        <v>558</v>
      </c>
      <c r="L14" s="512" t="s">
        <v>558</v>
      </c>
      <c r="M14" s="512" t="s">
        <v>558</v>
      </c>
      <c r="N14" s="512" t="s">
        <v>558</v>
      </c>
      <c r="O14" s="512" t="s">
        <v>558</v>
      </c>
      <c r="P14" s="512" t="s">
        <v>558</v>
      </c>
      <c r="Q14" s="512" t="s">
        <v>558</v>
      </c>
      <c r="R14" s="512" t="s">
        <v>558</v>
      </c>
      <c r="S14" s="504" t="s">
        <v>558</v>
      </c>
      <c r="T14" s="512" t="s">
        <v>558</v>
      </c>
      <c r="U14" s="512" t="s">
        <v>558</v>
      </c>
      <c r="V14" s="502"/>
      <c r="W14" s="501"/>
      <c r="X14" s="501"/>
      <c r="Y14" s="513" t="s">
        <v>558</v>
      </c>
      <c r="Z14" s="513" t="s">
        <v>558</v>
      </c>
      <c r="AA14" s="512" t="s">
        <v>558</v>
      </c>
      <c r="AB14" s="514">
        <v>240</v>
      </c>
      <c r="AC14" s="515"/>
      <c r="AD14" s="490"/>
    </row>
    <row r="15" spans="1:30" ht="13.5" hidden="1" customHeight="1">
      <c r="A15" s="734" t="s">
        <v>515</v>
      </c>
      <c r="B15" s="734" t="s">
        <v>516</v>
      </c>
      <c r="C15" s="736" t="s">
        <v>517</v>
      </c>
      <c r="D15" s="738"/>
      <c r="E15" s="740" t="s">
        <v>518</v>
      </c>
      <c r="F15" s="734" t="s">
        <v>519</v>
      </c>
      <c r="G15" s="734" t="s">
        <v>520</v>
      </c>
      <c r="H15" s="726" t="s">
        <v>521</v>
      </c>
      <c r="I15" s="742" t="s">
        <v>559</v>
      </c>
      <c r="J15" s="730" t="s">
        <v>560</v>
      </c>
      <c r="K15" s="516" t="s">
        <v>561</v>
      </c>
      <c r="L15" s="459" t="s">
        <v>562</v>
      </c>
      <c r="M15" s="459" t="s">
        <v>563</v>
      </c>
      <c r="N15" s="730" t="s">
        <v>564</v>
      </c>
      <c r="O15" s="730" t="s">
        <v>565</v>
      </c>
      <c r="P15" s="734" t="s">
        <v>530</v>
      </c>
      <c r="Q15" s="736" t="s">
        <v>558</v>
      </c>
      <c r="R15" s="737"/>
      <c r="S15" s="737"/>
      <c r="T15" s="738"/>
      <c r="U15" s="734" t="s">
        <v>528</v>
      </c>
      <c r="V15" s="517"/>
      <c r="W15" s="517"/>
      <c r="X15" s="517"/>
      <c r="Y15" s="726" t="s">
        <v>529</v>
      </c>
      <c r="Z15" s="518" t="s">
        <v>530</v>
      </c>
      <c r="AA15" s="519" t="s">
        <v>566</v>
      </c>
      <c r="AB15" s="519" t="s">
        <v>567</v>
      </c>
      <c r="AC15" s="728" t="s">
        <v>568</v>
      </c>
    </row>
    <row r="16" spans="1:30" ht="15" hidden="1" thickBot="1">
      <c r="A16" s="739"/>
      <c r="B16" s="735"/>
      <c r="C16" s="461" t="s">
        <v>538</v>
      </c>
      <c r="D16" s="462" t="s">
        <v>539</v>
      </c>
      <c r="E16" s="741"/>
      <c r="F16" s="735"/>
      <c r="G16" s="735"/>
      <c r="H16" s="727"/>
      <c r="I16" s="743"/>
      <c r="J16" s="731"/>
      <c r="K16" s="520" t="s">
        <v>569</v>
      </c>
      <c r="L16" s="462" t="s">
        <v>570</v>
      </c>
      <c r="M16" s="462" t="s">
        <v>571</v>
      </c>
      <c r="N16" s="732"/>
      <c r="O16" s="733"/>
      <c r="P16" s="735"/>
      <c r="Q16" s="463" t="s">
        <v>540</v>
      </c>
      <c r="R16" s="463" t="s">
        <v>541</v>
      </c>
      <c r="S16" s="521" t="s">
        <v>542</v>
      </c>
      <c r="T16" s="463" t="s">
        <v>543</v>
      </c>
      <c r="U16" s="735"/>
      <c r="V16" s="465"/>
      <c r="W16" s="465"/>
      <c r="X16" s="465"/>
      <c r="Y16" s="727"/>
      <c r="Z16" s="522"/>
      <c r="AA16" s="523"/>
      <c r="AB16" s="523"/>
      <c r="AC16" s="729"/>
    </row>
    <row r="17" spans="1:30" ht="16.2" hidden="1" thickBot="1">
      <c r="A17" s="735"/>
      <c r="B17" s="462" t="s">
        <v>229</v>
      </c>
      <c r="C17" s="467" t="s">
        <v>544</v>
      </c>
      <c r="D17" s="466" t="s">
        <v>544</v>
      </c>
      <c r="E17" s="470" t="s">
        <v>545</v>
      </c>
      <c r="F17" s="470" t="s">
        <v>546</v>
      </c>
      <c r="G17" s="462" t="s">
        <v>547</v>
      </c>
      <c r="H17" s="467" t="s">
        <v>548</v>
      </c>
      <c r="I17" s="524" t="s">
        <v>572</v>
      </c>
      <c r="J17" s="467" t="s">
        <v>229</v>
      </c>
      <c r="K17" s="466" t="s">
        <v>229</v>
      </c>
      <c r="L17" s="462" t="s">
        <v>573</v>
      </c>
      <c r="M17" s="462" t="s">
        <v>229</v>
      </c>
      <c r="N17" s="462" t="s">
        <v>229</v>
      </c>
      <c r="O17" s="462" t="s">
        <v>229</v>
      </c>
      <c r="P17" s="462" t="s">
        <v>550</v>
      </c>
      <c r="Q17" s="467" t="s">
        <v>229</v>
      </c>
      <c r="R17" s="470" t="s">
        <v>229</v>
      </c>
      <c r="S17" s="525" t="s">
        <v>229</v>
      </c>
      <c r="T17" s="466" t="s">
        <v>229</v>
      </c>
      <c r="U17" s="462" t="s">
        <v>389</v>
      </c>
      <c r="V17" s="526"/>
      <c r="W17" s="526"/>
      <c r="X17" s="526"/>
      <c r="Y17" s="527" t="s">
        <v>549</v>
      </c>
      <c r="Z17" s="528" t="s">
        <v>550</v>
      </c>
      <c r="AA17" s="528" t="s">
        <v>229</v>
      </c>
      <c r="AB17" s="528" t="s">
        <v>229</v>
      </c>
      <c r="AC17" s="529"/>
    </row>
    <row r="18" spans="1:30" hidden="1">
      <c r="A18" s="476"/>
      <c r="B18" s="476"/>
      <c r="C18" s="476"/>
      <c r="D18" s="476"/>
      <c r="E18" s="476"/>
      <c r="F18" s="476"/>
      <c r="G18" s="476"/>
      <c r="H18" s="476"/>
      <c r="I18" s="480"/>
      <c r="J18" s="476"/>
      <c r="K18" s="476"/>
      <c r="L18" s="476"/>
      <c r="M18" s="530" t="e">
        <v>#REF!</v>
      </c>
      <c r="N18" s="530" t="e">
        <v>#REF!</v>
      </c>
      <c r="O18" s="530" t="e">
        <v>#REF!</v>
      </c>
      <c r="P18" s="476"/>
      <c r="Q18" s="476"/>
      <c r="R18" s="476"/>
      <c r="S18" s="480"/>
      <c r="T18" s="476"/>
      <c r="U18" s="476"/>
      <c r="V18" s="480"/>
      <c r="W18" s="480"/>
      <c r="X18" s="480"/>
      <c r="Y18" s="476"/>
      <c r="Z18" s="476"/>
      <c r="AA18" s="476" t="s">
        <v>574</v>
      </c>
      <c r="AB18" s="476" t="s">
        <v>551</v>
      </c>
    </row>
    <row r="19" spans="1:30" hidden="1">
      <c r="A19" s="476"/>
      <c r="B19" s="476"/>
      <c r="C19" s="476"/>
      <c r="D19" s="476"/>
      <c r="E19" s="476"/>
      <c r="F19" s="476"/>
      <c r="G19" s="476"/>
      <c r="H19" s="476"/>
      <c r="I19" s="480"/>
      <c r="J19" s="476"/>
      <c r="K19" s="476"/>
      <c r="L19" s="476"/>
      <c r="M19" s="530"/>
      <c r="N19" s="530"/>
      <c r="O19" s="530"/>
      <c r="P19" s="476"/>
      <c r="Q19" s="476"/>
      <c r="R19" s="476"/>
      <c r="S19" s="480"/>
      <c r="T19" s="476"/>
      <c r="U19" s="476"/>
      <c r="V19" s="480"/>
      <c r="W19" s="480"/>
      <c r="X19" s="480"/>
      <c r="Y19" s="476"/>
      <c r="Z19" s="476"/>
      <c r="AA19" s="476"/>
      <c r="AB19" s="476"/>
    </row>
    <row r="20" spans="1:30" ht="1.5" hidden="1" customHeight="1">
      <c r="A20" s="510" t="s">
        <v>575</v>
      </c>
      <c r="B20" s="512">
        <v>0</v>
      </c>
      <c r="C20" s="512">
        <v>0</v>
      </c>
      <c r="D20" s="512">
        <v>0</v>
      </c>
      <c r="E20" s="512">
        <v>0</v>
      </c>
      <c r="F20" s="513">
        <v>0</v>
      </c>
      <c r="G20" s="512">
        <v>0</v>
      </c>
      <c r="H20" s="512">
        <v>0</v>
      </c>
      <c r="I20" s="501">
        <v>0</v>
      </c>
      <c r="J20" s="531">
        <v>0</v>
      </c>
      <c r="K20" s="512">
        <v>0</v>
      </c>
      <c r="L20" s="512">
        <v>0</v>
      </c>
      <c r="M20" s="512">
        <v>0</v>
      </c>
      <c r="N20" s="512" t="e">
        <v>#REF!</v>
      </c>
      <c r="O20" s="512" t="e">
        <v>#REF!</v>
      </c>
      <c r="P20" s="512">
        <v>0</v>
      </c>
      <c r="Q20" s="512">
        <v>486.5</v>
      </c>
      <c r="R20" s="512">
        <v>485.6</v>
      </c>
      <c r="S20" s="501" t="e">
        <v>#REF!</v>
      </c>
      <c r="T20" s="512" t="e">
        <v>#REF!</v>
      </c>
      <c r="U20" s="532">
        <v>4.0000000000000001E-3</v>
      </c>
      <c r="V20" s="504"/>
      <c r="W20" s="504"/>
      <c r="X20" s="504"/>
      <c r="Y20" s="512" t="e">
        <v>#DIV/0!</v>
      </c>
      <c r="Z20" s="512">
        <v>0</v>
      </c>
      <c r="AA20" s="512">
        <v>0</v>
      </c>
      <c r="AB20" s="512">
        <v>0</v>
      </c>
      <c r="AC20" s="533">
        <v>0</v>
      </c>
      <c r="AD20" s="534"/>
    </row>
    <row r="21" spans="1:30" hidden="1">
      <c r="A21" s="510" t="s">
        <v>576</v>
      </c>
      <c r="B21" s="512">
        <v>0</v>
      </c>
      <c r="C21" s="512">
        <v>0</v>
      </c>
      <c r="D21" s="512">
        <v>0</v>
      </c>
      <c r="E21" s="512">
        <v>0</v>
      </c>
      <c r="F21" s="513">
        <v>0</v>
      </c>
      <c r="G21" s="512">
        <v>0</v>
      </c>
      <c r="H21" s="512">
        <v>0</v>
      </c>
      <c r="I21" s="501">
        <v>0</v>
      </c>
      <c r="J21" s="531">
        <v>0</v>
      </c>
      <c r="K21" s="512">
        <v>0</v>
      </c>
      <c r="L21" s="512">
        <v>0</v>
      </c>
      <c r="M21" s="512">
        <v>0</v>
      </c>
      <c r="N21" s="512" t="e">
        <v>#REF!</v>
      </c>
      <c r="O21" s="512" t="e">
        <v>#REF!</v>
      </c>
      <c r="P21" s="512">
        <v>0</v>
      </c>
      <c r="Q21" s="512">
        <v>485.6</v>
      </c>
      <c r="R21" s="512">
        <v>484</v>
      </c>
      <c r="S21" s="501" t="e">
        <v>#REF!</v>
      </c>
      <c r="T21" s="512" t="e">
        <v>#REF!</v>
      </c>
      <c r="U21" s="532">
        <v>4.0000000000000001E-3</v>
      </c>
      <c r="V21" s="504"/>
      <c r="W21" s="504"/>
      <c r="X21" s="504"/>
      <c r="Y21" s="512" t="e">
        <v>#DIV/0!</v>
      </c>
      <c r="Z21" s="512">
        <v>0</v>
      </c>
      <c r="AA21" s="512">
        <v>0</v>
      </c>
      <c r="AB21" s="512">
        <v>0</v>
      </c>
      <c r="AC21" s="533">
        <v>0</v>
      </c>
    </row>
    <row r="22" spans="1:30" hidden="1">
      <c r="A22" s="510" t="s">
        <v>577</v>
      </c>
      <c r="B22" s="512">
        <v>0</v>
      </c>
      <c r="C22" s="512">
        <v>0</v>
      </c>
      <c r="D22" s="512">
        <v>0</v>
      </c>
      <c r="E22" s="512">
        <v>0</v>
      </c>
      <c r="F22" s="513">
        <v>0</v>
      </c>
      <c r="G22" s="512">
        <v>0</v>
      </c>
      <c r="H22" s="512">
        <v>0</v>
      </c>
      <c r="I22" s="501">
        <v>0</v>
      </c>
      <c r="J22" s="531">
        <v>0</v>
      </c>
      <c r="K22" s="512">
        <v>0</v>
      </c>
      <c r="L22" s="512">
        <v>0</v>
      </c>
      <c r="M22" s="512">
        <v>0</v>
      </c>
      <c r="N22" s="512" t="e">
        <v>#REF!</v>
      </c>
      <c r="O22" s="512" t="e">
        <v>#REF!</v>
      </c>
      <c r="P22" s="512">
        <v>0</v>
      </c>
      <c r="Q22" s="512">
        <v>484</v>
      </c>
      <c r="R22" s="512">
        <v>483.5</v>
      </c>
      <c r="S22" s="501" t="e">
        <v>#REF!</v>
      </c>
      <c r="T22" s="512" t="e">
        <v>#REF!</v>
      </c>
      <c r="U22" s="532">
        <v>4.0000000000000001E-3</v>
      </c>
      <c r="V22" s="504"/>
      <c r="W22" s="504"/>
      <c r="X22" s="504"/>
      <c r="Y22" s="512" t="e">
        <v>#DIV/0!</v>
      </c>
      <c r="Z22" s="512">
        <v>0</v>
      </c>
      <c r="AA22" s="512">
        <v>0</v>
      </c>
      <c r="AB22" s="512">
        <v>0</v>
      </c>
      <c r="AC22" s="533">
        <v>0</v>
      </c>
    </row>
    <row r="23" spans="1:30" hidden="1">
      <c r="A23" s="510" t="s">
        <v>578</v>
      </c>
      <c r="B23" s="512"/>
      <c r="C23" s="512"/>
      <c r="D23" s="512">
        <v>0</v>
      </c>
      <c r="E23" s="512">
        <v>0</v>
      </c>
      <c r="F23" s="513">
        <v>0</v>
      </c>
      <c r="G23" s="512">
        <v>0</v>
      </c>
      <c r="H23" s="512">
        <v>0</v>
      </c>
      <c r="I23" s="501">
        <v>0</v>
      </c>
      <c r="J23" s="531">
        <v>0</v>
      </c>
      <c r="K23" s="512">
        <v>0</v>
      </c>
      <c r="L23" s="512">
        <v>0</v>
      </c>
      <c r="M23" s="512">
        <v>0</v>
      </c>
      <c r="N23" s="512"/>
      <c r="O23" s="512"/>
      <c r="P23" s="512">
        <v>0</v>
      </c>
      <c r="Q23" s="512"/>
      <c r="R23" s="512">
        <v>0</v>
      </c>
      <c r="S23" s="501" t="e">
        <v>#REF!</v>
      </c>
      <c r="T23" s="512" t="e">
        <v>#REF!</v>
      </c>
      <c r="U23" s="532"/>
      <c r="V23" s="504"/>
      <c r="W23" s="504"/>
      <c r="X23" s="504"/>
      <c r="Y23" s="512" t="e">
        <v>#DIV/0!</v>
      </c>
      <c r="Z23" s="512">
        <v>0</v>
      </c>
      <c r="AA23" s="512">
        <v>0</v>
      </c>
      <c r="AB23" s="512">
        <v>0</v>
      </c>
      <c r="AC23" s="533">
        <v>0</v>
      </c>
    </row>
    <row r="24" spans="1:30" hidden="1">
      <c r="A24" s="510" t="s">
        <v>579</v>
      </c>
      <c r="B24" s="512"/>
      <c r="C24" s="512"/>
      <c r="D24" s="512">
        <v>0</v>
      </c>
      <c r="E24" s="512">
        <v>0</v>
      </c>
      <c r="F24" s="513"/>
      <c r="G24" s="512">
        <v>0</v>
      </c>
      <c r="H24" s="512">
        <v>0</v>
      </c>
      <c r="I24" s="501">
        <v>0</v>
      </c>
      <c r="J24" s="531"/>
      <c r="K24" s="512"/>
      <c r="L24" s="512">
        <v>0</v>
      </c>
      <c r="M24" s="512">
        <v>0</v>
      </c>
      <c r="N24" s="512"/>
      <c r="O24" s="512"/>
      <c r="P24" s="512">
        <v>0</v>
      </c>
      <c r="Q24" s="512"/>
      <c r="R24" s="512">
        <v>0</v>
      </c>
      <c r="S24" s="501" t="e">
        <v>#REF!</v>
      </c>
      <c r="T24" s="512" t="e">
        <v>#REF!</v>
      </c>
      <c r="U24" s="532"/>
      <c r="V24" s="504"/>
      <c r="W24" s="504"/>
      <c r="X24" s="504"/>
      <c r="Y24" s="512" t="e">
        <v>#DIV/0!</v>
      </c>
      <c r="Z24" s="512">
        <v>0</v>
      </c>
      <c r="AA24" s="512">
        <v>0</v>
      </c>
      <c r="AB24" s="512">
        <v>0</v>
      </c>
      <c r="AC24" s="533">
        <v>0</v>
      </c>
    </row>
    <row r="25" spans="1:30" hidden="1">
      <c r="A25" s="510" t="s">
        <v>580</v>
      </c>
      <c r="B25" s="512"/>
      <c r="C25" s="512"/>
      <c r="D25" s="512">
        <v>0</v>
      </c>
      <c r="E25" s="512">
        <v>0</v>
      </c>
      <c r="F25" s="513"/>
      <c r="G25" s="512">
        <v>0</v>
      </c>
      <c r="H25" s="512">
        <v>0</v>
      </c>
      <c r="I25" s="501">
        <v>0</v>
      </c>
      <c r="J25" s="531"/>
      <c r="K25" s="512"/>
      <c r="L25" s="512">
        <v>0</v>
      </c>
      <c r="M25" s="512">
        <v>0</v>
      </c>
      <c r="N25" s="512"/>
      <c r="O25" s="512"/>
      <c r="P25" s="512">
        <v>0</v>
      </c>
      <c r="Q25" s="512"/>
      <c r="R25" s="512">
        <v>0</v>
      </c>
      <c r="S25" s="501" t="e">
        <v>#REF!</v>
      </c>
      <c r="T25" s="512" t="e">
        <v>#REF!</v>
      </c>
      <c r="U25" s="532"/>
      <c r="V25" s="504"/>
      <c r="W25" s="504"/>
      <c r="X25" s="504"/>
      <c r="Y25" s="512" t="e">
        <v>#DIV/0!</v>
      </c>
      <c r="Z25" s="512">
        <v>0</v>
      </c>
      <c r="AA25" s="512">
        <v>0</v>
      </c>
      <c r="AB25" s="512">
        <v>0</v>
      </c>
      <c r="AC25" s="533">
        <v>0</v>
      </c>
    </row>
    <row r="26" spans="1:30" hidden="1">
      <c r="A26" s="510" t="s">
        <v>581</v>
      </c>
      <c r="B26" s="512"/>
      <c r="C26" s="512"/>
      <c r="D26" s="512">
        <v>0</v>
      </c>
      <c r="E26" s="512">
        <v>0</v>
      </c>
      <c r="F26" s="513"/>
      <c r="G26" s="512">
        <v>0</v>
      </c>
      <c r="H26" s="512">
        <v>0</v>
      </c>
      <c r="I26" s="501">
        <v>0</v>
      </c>
      <c r="J26" s="531"/>
      <c r="K26" s="512"/>
      <c r="L26" s="512">
        <v>0</v>
      </c>
      <c r="M26" s="512">
        <v>0</v>
      </c>
      <c r="N26" s="512"/>
      <c r="O26" s="512"/>
      <c r="P26" s="512">
        <v>0</v>
      </c>
      <c r="Q26" s="512"/>
      <c r="R26" s="512">
        <v>0</v>
      </c>
      <c r="S26" s="501" t="e">
        <v>#REF!</v>
      </c>
      <c r="T26" s="512" t="e">
        <v>#REF!</v>
      </c>
      <c r="U26" s="532"/>
      <c r="V26" s="504"/>
      <c r="W26" s="504"/>
      <c r="X26" s="504"/>
      <c r="Y26" s="512" t="e">
        <v>#DIV/0!</v>
      </c>
      <c r="Z26" s="512">
        <v>0</v>
      </c>
      <c r="AA26" s="512">
        <v>0</v>
      </c>
      <c r="AB26" s="512">
        <v>0</v>
      </c>
      <c r="AC26" s="533">
        <v>0</v>
      </c>
    </row>
    <row r="27" spans="1:30" hidden="1">
      <c r="A27" s="510" t="s">
        <v>582</v>
      </c>
      <c r="B27" s="512"/>
      <c r="C27" s="512"/>
      <c r="D27" s="512" t="e">
        <v>#VALUE!</v>
      </c>
      <c r="E27" s="512">
        <v>0</v>
      </c>
      <c r="F27" s="513"/>
      <c r="G27" s="512">
        <v>0</v>
      </c>
      <c r="H27" s="512" t="e">
        <v>#VALUE!</v>
      </c>
      <c r="I27" s="501" t="e">
        <v>#VALUE!</v>
      </c>
      <c r="J27" s="531"/>
      <c r="K27" s="512"/>
      <c r="L27" s="512">
        <v>0</v>
      </c>
      <c r="M27" s="512">
        <v>0</v>
      </c>
      <c r="N27" s="512"/>
      <c r="O27" s="512"/>
      <c r="P27" s="512" t="e">
        <v>#VALUE!</v>
      </c>
      <c r="Q27" s="512"/>
      <c r="R27" s="512">
        <v>0</v>
      </c>
      <c r="S27" s="501" t="e">
        <v>#REF!</v>
      </c>
      <c r="T27" s="512" t="e">
        <v>#REF!</v>
      </c>
      <c r="U27" s="532"/>
      <c r="V27" s="504"/>
      <c r="W27" s="504"/>
      <c r="X27" s="504"/>
      <c r="Y27" s="512" t="e">
        <v>#VALUE!</v>
      </c>
      <c r="Z27" s="512" t="e">
        <v>#VALUE!</v>
      </c>
      <c r="AA27" s="512" t="e">
        <v>#REF!</v>
      </c>
      <c r="AB27" s="512" t="e">
        <v>#REF!</v>
      </c>
      <c r="AC27" s="533" t="e">
        <v>#DIV/0!</v>
      </c>
    </row>
    <row r="28" spans="1:30" hidden="1">
      <c r="A28" s="510" t="s">
        <v>583</v>
      </c>
      <c r="B28" s="512"/>
      <c r="C28" s="512"/>
      <c r="D28" s="512" t="e">
        <v>#VALUE!</v>
      </c>
      <c r="E28" s="512">
        <v>0</v>
      </c>
      <c r="F28" s="513"/>
      <c r="G28" s="512">
        <v>0</v>
      </c>
      <c r="H28" s="512" t="e">
        <v>#VALUE!</v>
      </c>
      <c r="I28" s="501" t="e">
        <v>#VALUE!</v>
      </c>
      <c r="J28" s="531"/>
      <c r="K28" s="512"/>
      <c r="L28" s="512">
        <v>0</v>
      </c>
      <c r="M28" s="512">
        <v>0</v>
      </c>
      <c r="N28" s="512"/>
      <c r="O28" s="512"/>
      <c r="P28" s="512" t="e">
        <v>#VALUE!</v>
      </c>
      <c r="Q28" s="512"/>
      <c r="R28" s="512">
        <v>0</v>
      </c>
      <c r="S28" s="501" t="e">
        <v>#REF!</v>
      </c>
      <c r="T28" s="512" t="e">
        <v>#REF!</v>
      </c>
      <c r="U28" s="532"/>
      <c r="V28" s="504"/>
      <c r="W28" s="504"/>
      <c r="X28" s="504"/>
      <c r="Y28" s="512" t="e">
        <v>#VALUE!</v>
      </c>
      <c r="Z28" s="512" t="e">
        <v>#VALUE!</v>
      </c>
      <c r="AA28" s="512" t="e">
        <v>#REF!</v>
      </c>
      <c r="AB28" s="512" t="e">
        <v>#REF!</v>
      </c>
      <c r="AC28" s="533" t="e">
        <v>#DIV/0!</v>
      </c>
    </row>
    <row r="29" spans="1:30" hidden="1">
      <c r="A29" s="510" t="s">
        <v>584</v>
      </c>
      <c r="B29" s="512"/>
      <c r="C29" s="512"/>
      <c r="D29" s="512" t="e">
        <v>#VALUE!</v>
      </c>
      <c r="E29" s="512">
        <v>0</v>
      </c>
      <c r="F29" s="513"/>
      <c r="G29" s="512">
        <v>0</v>
      </c>
      <c r="H29" s="512" t="e">
        <v>#VALUE!</v>
      </c>
      <c r="I29" s="501" t="e">
        <v>#VALUE!</v>
      </c>
      <c r="J29" s="531"/>
      <c r="K29" s="512"/>
      <c r="L29" s="512">
        <v>0</v>
      </c>
      <c r="M29" s="512">
        <v>0</v>
      </c>
      <c r="N29" s="512"/>
      <c r="O29" s="512"/>
      <c r="P29" s="512" t="e">
        <v>#VALUE!</v>
      </c>
      <c r="Q29" s="512"/>
      <c r="R29" s="512">
        <v>0</v>
      </c>
      <c r="S29" s="501" t="e">
        <v>#REF!</v>
      </c>
      <c r="T29" s="512" t="e">
        <v>#REF!</v>
      </c>
      <c r="U29" s="532"/>
      <c r="V29" s="504"/>
      <c r="W29" s="504"/>
      <c r="X29" s="504"/>
      <c r="Y29" s="512" t="e">
        <v>#VALUE!</v>
      </c>
      <c r="Z29" s="512" t="e">
        <v>#VALUE!</v>
      </c>
      <c r="AA29" s="512" t="e">
        <v>#REF!</v>
      </c>
      <c r="AB29" s="512" t="e">
        <v>#REF!</v>
      </c>
      <c r="AC29" s="533" t="e">
        <v>#DIV/0!</v>
      </c>
    </row>
    <row r="30" spans="1:30" hidden="1">
      <c r="A30" s="510" t="s">
        <v>585</v>
      </c>
      <c r="B30" s="512"/>
      <c r="C30" s="512"/>
      <c r="D30" s="512" t="e">
        <v>#VALUE!</v>
      </c>
      <c r="E30" s="512">
        <v>0</v>
      </c>
      <c r="F30" s="513"/>
      <c r="G30" s="512">
        <v>0</v>
      </c>
      <c r="H30" s="512" t="e">
        <v>#VALUE!</v>
      </c>
      <c r="I30" s="501" t="e">
        <v>#VALUE!</v>
      </c>
      <c r="J30" s="531"/>
      <c r="K30" s="512"/>
      <c r="L30" s="512">
        <v>0</v>
      </c>
      <c r="M30" s="512">
        <v>0</v>
      </c>
      <c r="N30" s="512"/>
      <c r="O30" s="512"/>
      <c r="P30" s="512" t="e">
        <v>#VALUE!</v>
      </c>
      <c r="Q30" s="512"/>
      <c r="R30" s="512">
        <v>0</v>
      </c>
      <c r="S30" s="501" t="e">
        <v>#REF!</v>
      </c>
      <c r="T30" s="512" t="e">
        <v>#REF!</v>
      </c>
      <c r="U30" s="532"/>
      <c r="V30" s="504"/>
      <c r="W30" s="504"/>
      <c r="X30" s="504"/>
      <c r="Y30" s="512" t="e">
        <v>#VALUE!</v>
      </c>
      <c r="Z30" s="512" t="e">
        <v>#VALUE!</v>
      </c>
      <c r="AA30" s="512" t="e">
        <v>#REF!</v>
      </c>
      <c r="AB30" s="512" t="e">
        <v>#REF!</v>
      </c>
      <c r="AC30" s="533" t="e">
        <v>#DIV/0!</v>
      </c>
    </row>
    <row r="31" spans="1:30" hidden="1">
      <c r="A31" s="510" t="s">
        <v>586</v>
      </c>
      <c r="B31" s="512"/>
      <c r="C31" s="512"/>
      <c r="D31" s="512" t="e">
        <v>#VALUE!</v>
      </c>
      <c r="E31" s="512">
        <v>0</v>
      </c>
      <c r="F31" s="513"/>
      <c r="G31" s="512">
        <v>0</v>
      </c>
      <c r="H31" s="512" t="e">
        <v>#VALUE!</v>
      </c>
      <c r="I31" s="501" t="e">
        <v>#VALUE!</v>
      </c>
      <c r="J31" s="531"/>
      <c r="K31" s="512"/>
      <c r="L31" s="512">
        <v>0</v>
      </c>
      <c r="M31" s="512">
        <v>0</v>
      </c>
      <c r="N31" s="512"/>
      <c r="O31" s="512"/>
      <c r="P31" s="512" t="e">
        <v>#VALUE!</v>
      </c>
      <c r="Q31" s="512"/>
      <c r="R31" s="512">
        <v>0</v>
      </c>
      <c r="S31" s="501" t="e">
        <v>#REF!</v>
      </c>
      <c r="T31" s="512" t="e">
        <v>#REF!</v>
      </c>
      <c r="U31" s="532"/>
      <c r="V31" s="504"/>
      <c r="W31" s="504"/>
      <c r="X31" s="504"/>
      <c r="Y31" s="512" t="e">
        <v>#VALUE!</v>
      </c>
      <c r="Z31" s="512" t="e">
        <v>#VALUE!</v>
      </c>
      <c r="AA31" s="512" t="e">
        <v>#REF!</v>
      </c>
      <c r="AB31" s="512" t="e">
        <v>#REF!</v>
      </c>
      <c r="AC31" s="533" t="e">
        <v>#DIV/0!</v>
      </c>
    </row>
    <row r="32" spans="1:30" hidden="1">
      <c r="A32" s="510" t="s">
        <v>587</v>
      </c>
      <c r="B32" s="512"/>
      <c r="C32" s="512"/>
      <c r="D32" s="512" t="e">
        <v>#VALUE!</v>
      </c>
      <c r="E32" s="512">
        <v>0</v>
      </c>
      <c r="F32" s="513"/>
      <c r="G32" s="512">
        <v>0</v>
      </c>
      <c r="H32" s="512" t="e">
        <v>#VALUE!</v>
      </c>
      <c r="I32" s="501" t="e">
        <v>#VALUE!</v>
      </c>
      <c r="J32" s="531"/>
      <c r="K32" s="512"/>
      <c r="L32" s="512">
        <v>0</v>
      </c>
      <c r="M32" s="512">
        <v>0</v>
      </c>
      <c r="N32" s="512"/>
      <c r="O32" s="512"/>
      <c r="P32" s="512" t="e">
        <v>#VALUE!</v>
      </c>
      <c r="Q32" s="512"/>
      <c r="R32" s="512">
        <v>0</v>
      </c>
      <c r="S32" s="501" t="e">
        <v>#REF!</v>
      </c>
      <c r="T32" s="512" t="e">
        <v>#REF!</v>
      </c>
      <c r="U32" s="532"/>
      <c r="V32" s="504"/>
      <c r="W32" s="504"/>
      <c r="X32" s="504"/>
      <c r="Y32" s="512" t="e">
        <v>#VALUE!</v>
      </c>
      <c r="Z32" s="512" t="e">
        <v>#VALUE!</v>
      </c>
      <c r="AA32" s="512" t="e">
        <v>#REF!</v>
      </c>
      <c r="AB32" s="512" t="e">
        <v>#REF!</v>
      </c>
      <c r="AC32" s="533" t="e">
        <v>#DIV/0!</v>
      </c>
    </row>
    <row r="33" spans="1:29" hidden="1">
      <c r="A33" s="510" t="s">
        <v>588</v>
      </c>
      <c r="B33" s="512"/>
      <c r="C33" s="512"/>
      <c r="D33" s="512" t="e">
        <v>#VALUE!</v>
      </c>
      <c r="E33" s="512">
        <v>0</v>
      </c>
      <c r="F33" s="513"/>
      <c r="G33" s="512">
        <v>0</v>
      </c>
      <c r="H33" s="512" t="e">
        <v>#VALUE!</v>
      </c>
      <c r="I33" s="501" t="e">
        <v>#VALUE!</v>
      </c>
      <c r="J33" s="531"/>
      <c r="K33" s="512"/>
      <c r="L33" s="512">
        <v>0</v>
      </c>
      <c r="M33" s="512">
        <v>0</v>
      </c>
      <c r="N33" s="512"/>
      <c r="O33" s="512"/>
      <c r="P33" s="512" t="e">
        <v>#VALUE!</v>
      </c>
      <c r="Q33" s="512"/>
      <c r="R33" s="512">
        <v>0</v>
      </c>
      <c r="S33" s="501" t="e">
        <v>#REF!</v>
      </c>
      <c r="T33" s="512" t="e">
        <v>#REF!</v>
      </c>
      <c r="U33" s="532"/>
      <c r="V33" s="504"/>
      <c r="W33" s="504"/>
      <c r="X33" s="504"/>
      <c r="Y33" s="512" t="e">
        <v>#VALUE!</v>
      </c>
      <c r="Z33" s="512" t="e">
        <v>#VALUE!</v>
      </c>
      <c r="AA33" s="512" t="e">
        <v>#REF!</v>
      </c>
      <c r="AB33" s="512" t="e">
        <v>#REF!</v>
      </c>
      <c r="AC33" s="533" t="e">
        <v>#DIV/0!</v>
      </c>
    </row>
    <row r="34" spans="1:29" hidden="1">
      <c r="A34" s="510" t="s">
        <v>589</v>
      </c>
      <c r="B34" s="512"/>
      <c r="C34" s="512"/>
      <c r="D34" s="512" t="e">
        <v>#VALUE!</v>
      </c>
      <c r="E34" s="512">
        <v>0</v>
      </c>
      <c r="F34" s="513"/>
      <c r="G34" s="512">
        <v>0</v>
      </c>
      <c r="H34" s="512" t="e">
        <v>#VALUE!</v>
      </c>
      <c r="I34" s="501" t="e">
        <v>#VALUE!</v>
      </c>
      <c r="J34" s="531"/>
      <c r="K34" s="512"/>
      <c r="L34" s="512">
        <v>0</v>
      </c>
      <c r="M34" s="512">
        <v>0</v>
      </c>
      <c r="N34" s="512"/>
      <c r="O34" s="512"/>
      <c r="P34" s="512" t="e">
        <v>#VALUE!</v>
      </c>
      <c r="Q34" s="512"/>
      <c r="R34" s="512">
        <v>0</v>
      </c>
      <c r="S34" s="501" t="e">
        <v>#REF!</v>
      </c>
      <c r="T34" s="512" t="e">
        <v>#REF!</v>
      </c>
      <c r="U34" s="532"/>
      <c r="V34" s="504"/>
      <c r="W34" s="504"/>
      <c r="X34" s="504"/>
      <c r="Y34" s="512" t="e">
        <v>#VALUE!</v>
      </c>
      <c r="Z34" s="512" t="e">
        <v>#VALUE!</v>
      </c>
      <c r="AA34" s="512" t="e">
        <v>#REF!</v>
      </c>
      <c r="AB34" s="512" t="e">
        <v>#REF!</v>
      </c>
      <c r="AC34" s="533" t="e">
        <v>#DIV/0!</v>
      </c>
    </row>
    <row r="35" spans="1:29" hidden="1">
      <c r="A35" s="510" t="s">
        <v>590</v>
      </c>
      <c r="B35" s="512"/>
      <c r="C35" s="512"/>
      <c r="D35" s="512" t="e">
        <v>#VALUE!</v>
      </c>
      <c r="E35" s="512">
        <v>0</v>
      </c>
      <c r="F35" s="513"/>
      <c r="G35" s="512">
        <v>0</v>
      </c>
      <c r="H35" s="512" t="e">
        <v>#VALUE!</v>
      </c>
      <c r="I35" s="501" t="e">
        <v>#VALUE!</v>
      </c>
      <c r="J35" s="531"/>
      <c r="K35" s="512"/>
      <c r="L35" s="512">
        <v>0</v>
      </c>
      <c r="M35" s="512">
        <v>0</v>
      </c>
      <c r="N35" s="512"/>
      <c r="O35" s="512"/>
      <c r="P35" s="512" t="e">
        <v>#VALUE!</v>
      </c>
      <c r="Q35" s="512"/>
      <c r="R35" s="512">
        <v>0</v>
      </c>
      <c r="S35" s="501" t="e">
        <v>#REF!</v>
      </c>
      <c r="T35" s="512" t="e">
        <v>#REF!</v>
      </c>
      <c r="U35" s="532"/>
      <c r="V35" s="504"/>
      <c r="W35" s="504"/>
      <c r="X35" s="504"/>
      <c r="Y35" s="512" t="e">
        <v>#VALUE!</v>
      </c>
      <c r="Z35" s="512" t="e">
        <v>#VALUE!</v>
      </c>
      <c r="AA35" s="512" t="e">
        <v>#REF!</v>
      </c>
      <c r="AB35" s="512" t="e">
        <v>#REF!</v>
      </c>
      <c r="AC35" s="533" t="e">
        <v>#DIV/0!</v>
      </c>
    </row>
    <row r="36" spans="1:29" hidden="1">
      <c r="A36" s="510" t="s">
        <v>591</v>
      </c>
      <c r="B36" s="512"/>
      <c r="C36" s="512"/>
      <c r="D36" s="512" t="e">
        <v>#VALUE!</v>
      </c>
      <c r="E36" s="512">
        <v>0</v>
      </c>
      <c r="F36" s="513"/>
      <c r="G36" s="512">
        <v>0</v>
      </c>
      <c r="H36" s="512" t="e">
        <v>#VALUE!</v>
      </c>
      <c r="I36" s="501" t="e">
        <v>#VALUE!</v>
      </c>
      <c r="J36" s="531"/>
      <c r="K36" s="512"/>
      <c r="L36" s="512">
        <v>0</v>
      </c>
      <c r="M36" s="512">
        <v>0</v>
      </c>
      <c r="N36" s="512"/>
      <c r="O36" s="512"/>
      <c r="P36" s="512" t="e">
        <v>#VALUE!</v>
      </c>
      <c r="Q36" s="512"/>
      <c r="R36" s="512">
        <v>0</v>
      </c>
      <c r="S36" s="501" t="e">
        <v>#REF!</v>
      </c>
      <c r="T36" s="512" t="e">
        <v>#REF!</v>
      </c>
      <c r="U36" s="532"/>
      <c r="V36" s="504"/>
      <c r="W36" s="504"/>
      <c r="X36" s="504"/>
      <c r="Y36" s="512" t="e">
        <v>#VALUE!</v>
      </c>
      <c r="Z36" s="512" t="e">
        <v>#VALUE!</v>
      </c>
      <c r="AA36" s="512" t="e">
        <v>#REF!</v>
      </c>
      <c r="AB36" s="512" t="e">
        <v>#REF!</v>
      </c>
      <c r="AC36" s="533" t="e">
        <v>#DIV/0!</v>
      </c>
    </row>
    <row r="37" spans="1:29" hidden="1">
      <c r="A37" s="510" t="s">
        <v>592</v>
      </c>
      <c r="B37" s="512"/>
      <c r="C37" s="512"/>
      <c r="D37" s="512" t="e">
        <v>#VALUE!</v>
      </c>
      <c r="E37" s="512">
        <v>0</v>
      </c>
      <c r="F37" s="513"/>
      <c r="G37" s="512">
        <v>0</v>
      </c>
      <c r="H37" s="512" t="e">
        <v>#VALUE!</v>
      </c>
      <c r="I37" s="501" t="e">
        <v>#VALUE!</v>
      </c>
      <c r="J37" s="531"/>
      <c r="K37" s="512"/>
      <c r="L37" s="512">
        <v>0</v>
      </c>
      <c r="M37" s="512">
        <v>0</v>
      </c>
      <c r="N37" s="512"/>
      <c r="O37" s="512"/>
      <c r="P37" s="512" t="e">
        <v>#VALUE!</v>
      </c>
      <c r="Q37" s="512"/>
      <c r="R37" s="512">
        <v>0</v>
      </c>
      <c r="S37" s="501" t="e">
        <v>#REF!</v>
      </c>
      <c r="T37" s="512" t="e">
        <v>#REF!</v>
      </c>
      <c r="U37" s="532"/>
      <c r="V37" s="504"/>
      <c r="W37" s="504"/>
      <c r="X37" s="504"/>
      <c r="Y37" s="512" t="e">
        <v>#VALUE!</v>
      </c>
      <c r="Z37" s="512" t="e">
        <v>#VALUE!</v>
      </c>
      <c r="AA37" s="512" t="e">
        <v>#REF!</v>
      </c>
      <c r="AB37" s="512" t="e">
        <v>#REF!</v>
      </c>
      <c r="AC37" s="533" t="e">
        <v>#DIV/0!</v>
      </c>
    </row>
    <row r="38" spans="1:29" hidden="1">
      <c r="A38" s="510" t="s">
        <v>593</v>
      </c>
      <c r="B38" s="512"/>
      <c r="C38" s="512"/>
      <c r="D38" s="512" t="e">
        <v>#VALUE!</v>
      </c>
      <c r="E38" s="512">
        <v>0</v>
      </c>
      <c r="F38" s="513"/>
      <c r="G38" s="512">
        <v>0</v>
      </c>
      <c r="H38" s="512" t="e">
        <v>#VALUE!</v>
      </c>
      <c r="I38" s="501" t="e">
        <v>#VALUE!</v>
      </c>
      <c r="J38" s="531"/>
      <c r="K38" s="512"/>
      <c r="L38" s="512">
        <v>0</v>
      </c>
      <c r="M38" s="512">
        <v>0</v>
      </c>
      <c r="N38" s="512"/>
      <c r="O38" s="512"/>
      <c r="P38" s="512" t="e">
        <v>#VALUE!</v>
      </c>
      <c r="Q38" s="512"/>
      <c r="R38" s="512">
        <v>0</v>
      </c>
      <c r="S38" s="501" t="e">
        <v>#REF!</v>
      </c>
      <c r="T38" s="512" t="e">
        <v>#REF!</v>
      </c>
      <c r="U38" s="532"/>
      <c r="V38" s="504"/>
      <c r="W38" s="504"/>
      <c r="X38" s="504"/>
      <c r="Y38" s="512" t="e">
        <v>#VALUE!</v>
      </c>
      <c r="Z38" s="512" t="e">
        <v>#VALUE!</v>
      </c>
      <c r="AA38" s="512" t="e">
        <v>#REF!</v>
      </c>
      <c r="AB38" s="512" t="e">
        <v>#REF!</v>
      </c>
      <c r="AC38" s="533" t="e">
        <v>#DIV/0!</v>
      </c>
    </row>
    <row r="39" spans="1:29" hidden="1">
      <c r="A39" s="510" t="s">
        <v>594</v>
      </c>
      <c r="B39" s="512"/>
      <c r="C39" s="512"/>
      <c r="D39" s="512" t="e">
        <v>#VALUE!</v>
      </c>
      <c r="E39" s="512">
        <v>0</v>
      </c>
      <c r="F39" s="513"/>
      <c r="G39" s="512">
        <v>0</v>
      </c>
      <c r="H39" s="512" t="e">
        <v>#VALUE!</v>
      </c>
      <c r="I39" s="501" t="e">
        <v>#VALUE!</v>
      </c>
      <c r="J39" s="531"/>
      <c r="K39" s="512"/>
      <c r="L39" s="512">
        <v>0</v>
      </c>
      <c r="M39" s="512">
        <v>0</v>
      </c>
      <c r="N39" s="512"/>
      <c r="O39" s="512"/>
      <c r="P39" s="512" t="e">
        <v>#VALUE!</v>
      </c>
      <c r="Q39" s="512"/>
      <c r="R39" s="512">
        <v>0</v>
      </c>
      <c r="S39" s="501" t="e">
        <v>#REF!</v>
      </c>
      <c r="T39" s="512" t="e">
        <v>#REF!</v>
      </c>
      <c r="U39" s="532"/>
      <c r="V39" s="504"/>
      <c r="W39" s="504"/>
      <c r="X39" s="504"/>
      <c r="Y39" s="512" t="e">
        <v>#VALUE!</v>
      </c>
      <c r="Z39" s="512" t="e">
        <v>#VALUE!</v>
      </c>
      <c r="AA39" s="512" t="e">
        <v>#REF!</v>
      </c>
      <c r="AB39" s="512" t="e">
        <v>#REF!</v>
      </c>
      <c r="AC39" s="533" t="e">
        <v>#DIV/0!</v>
      </c>
    </row>
    <row r="40" spans="1:29" hidden="1">
      <c r="A40" s="510" t="s">
        <v>595</v>
      </c>
      <c r="B40" s="512"/>
      <c r="C40" s="512"/>
      <c r="D40" s="512" t="e">
        <v>#VALUE!</v>
      </c>
      <c r="E40" s="512">
        <v>0</v>
      </c>
      <c r="F40" s="513"/>
      <c r="G40" s="512">
        <v>0</v>
      </c>
      <c r="H40" s="512" t="e">
        <v>#VALUE!</v>
      </c>
      <c r="I40" s="501" t="e">
        <v>#VALUE!</v>
      </c>
      <c r="J40" s="531"/>
      <c r="K40" s="512"/>
      <c r="L40" s="512">
        <v>0</v>
      </c>
      <c r="M40" s="512">
        <v>0</v>
      </c>
      <c r="N40" s="512"/>
      <c r="O40" s="512"/>
      <c r="P40" s="512" t="e">
        <v>#VALUE!</v>
      </c>
      <c r="Q40" s="512"/>
      <c r="R40" s="512">
        <v>0</v>
      </c>
      <c r="S40" s="501" t="e">
        <v>#REF!</v>
      </c>
      <c r="T40" s="512" t="e">
        <v>#REF!</v>
      </c>
      <c r="U40" s="532"/>
      <c r="V40" s="504"/>
      <c r="W40" s="504"/>
      <c r="X40" s="504"/>
      <c r="Y40" s="512" t="e">
        <v>#VALUE!</v>
      </c>
      <c r="Z40" s="512" t="e">
        <v>#VALUE!</v>
      </c>
      <c r="AA40" s="512" t="e">
        <v>#REF!</v>
      </c>
      <c r="AB40" s="512" t="e">
        <v>#REF!</v>
      </c>
      <c r="AC40" s="533" t="e">
        <v>#DIV/0!</v>
      </c>
    </row>
    <row r="41" spans="1:29" hidden="1">
      <c r="A41" s="510" t="s">
        <v>596</v>
      </c>
      <c r="B41" s="512"/>
      <c r="C41" s="512"/>
      <c r="D41" s="512" t="e">
        <v>#VALUE!</v>
      </c>
      <c r="E41" s="512">
        <v>0</v>
      </c>
      <c r="F41" s="513"/>
      <c r="G41" s="512">
        <v>0</v>
      </c>
      <c r="H41" s="512" t="e">
        <v>#VALUE!</v>
      </c>
      <c r="I41" s="501" t="e">
        <v>#VALUE!</v>
      </c>
      <c r="J41" s="531"/>
      <c r="K41" s="512"/>
      <c r="L41" s="512">
        <v>0</v>
      </c>
      <c r="M41" s="512">
        <v>0</v>
      </c>
      <c r="N41" s="512"/>
      <c r="O41" s="512"/>
      <c r="P41" s="512" t="e">
        <v>#VALUE!</v>
      </c>
      <c r="Q41" s="512"/>
      <c r="R41" s="512">
        <v>0</v>
      </c>
      <c r="S41" s="501" t="e">
        <v>#REF!</v>
      </c>
      <c r="T41" s="512" t="e">
        <v>#REF!</v>
      </c>
      <c r="U41" s="532"/>
      <c r="V41" s="504"/>
      <c r="W41" s="504"/>
      <c r="X41" s="504"/>
      <c r="Y41" s="512" t="e">
        <v>#VALUE!</v>
      </c>
      <c r="Z41" s="512" t="e">
        <v>#VALUE!</v>
      </c>
      <c r="AA41" s="512" t="e">
        <v>#REF!</v>
      </c>
      <c r="AB41" s="512" t="e">
        <v>#REF!</v>
      </c>
      <c r="AC41" s="533" t="e">
        <v>#DIV/0!</v>
      </c>
    </row>
    <row r="42" spans="1:29" hidden="1">
      <c r="A42" s="510" t="s">
        <v>597</v>
      </c>
      <c r="B42" s="512"/>
      <c r="C42" s="512"/>
      <c r="D42" s="512" t="e">
        <v>#VALUE!</v>
      </c>
      <c r="E42" s="512"/>
      <c r="F42" s="513"/>
      <c r="G42" s="512">
        <v>0</v>
      </c>
      <c r="H42" s="512" t="e">
        <v>#VALUE!</v>
      </c>
      <c r="I42" s="501" t="e">
        <v>#VALUE!</v>
      </c>
      <c r="J42" s="531"/>
      <c r="K42" s="512"/>
      <c r="L42" s="512">
        <v>0</v>
      </c>
      <c r="M42" s="512">
        <v>0</v>
      </c>
      <c r="N42" s="512"/>
      <c r="O42" s="512"/>
      <c r="P42" s="512" t="e">
        <v>#VALUE!</v>
      </c>
      <c r="Q42" s="512"/>
      <c r="R42" s="512">
        <v>0</v>
      </c>
      <c r="S42" s="501" t="e">
        <v>#REF!</v>
      </c>
      <c r="T42" s="512" t="e">
        <v>#REF!</v>
      </c>
      <c r="U42" s="532"/>
      <c r="V42" s="504"/>
      <c r="W42" s="504"/>
      <c r="X42" s="504"/>
      <c r="Y42" s="512" t="e">
        <v>#VALUE!</v>
      </c>
      <c r="Z42" s="512" t="e">
        <v>#VALUE!</v>
      </c>
      <c r="AA42" s="512" t="e">
        <v>#REF!</v>
      </c>
      <c r="AB42" s="512" t="e">
        <v>#REF!</v>
      </c>
      <c r="AC42" s="533" t="e">
        <v>#DIV/0!</v>
      </c>
    </row>
    <row r="43" spans="1:29" ht="12" hidden="1" customHeight="1">
      <c r="A43" s="510" t="s">
        <v>598</v>
      </c>
      <c r="B43" s="512"/>
      <c r="C43" s="512"/>
      <c r="D43" s="512" t="e">
        <v>#VALUE!</v>
      </c>
      <c r="E43" s="512"/>
      <c r="F43" s="513"/>
      <c r="G43" s="512">
        <v>0</v>
      </c>
      <c r="H43" s="512" t="e">
        <v>#VALUE!</v>
      </c>
      <c r="I43" s="501" t="e">
        <v>#VALUE!</v>
      </c>
      <c r="J43" s="531"/>
      <c r="K43" s="512"/>
      <c r="L43" s="512">
        <v>0</v>
      </c>
      <c r="M43" s="512">
        <v>0</v>
      </c>
      <c r="N43" s="512"/>
      <c r="O43" s="512"/>
      <c r="P43" s="512" t="e">
        <v>#VALUE!</v>
      </c>
      <c r="Q43" s="512"/>
      <c r="R43" s="512">
        <v>0</v>
      </c>
      <c r="S43" s="501" t="e">
        <v>#REF!</v>
      </c>
      <c r="T43" s="512" t="e">
        <v>#REF!</v>
      </c>
      <c r="U43" s="532"/>
      <c r="V43" s="504"/>
      <c r="W43" s="504"/>
      <c r="X43" s="504"/>
      <c r="Y43" s="512" t="e">
        <v>#VALUE!</v>
      </c>
      <c r="Z43" s="512" t="e">
        <v>#VALUE!</v>
      </c>
      <c r="AA43" s="512" t="e">
        <v>#REF!</v>
      </c>
      <c r="AB43" s="512" t="e">
        <v>#REF!</v>
      </c>
      <c r="AC43" s="533" t="e">
        <v>#DIV/0!</v>
      </c>
    </row>
    <row r="44" spans="1:29" hidden="1">
      <c r="A44" s="510"/>
      <c r="B44" s="512"/>
      <c r="C44" s="512"/>
      <c r="D44" s="512"/>
      <c r="E44" s="512"/>
      <c r="F44" s="513"/>
      <c r="G44" s="512"/>
      <c r="H44" s="512"/>
      <c r="I44" s="501"/>
      <c r="J44" s="531"/>
      <c r="K44" s="512"/>
      <c r="L44" s="512"/>
      <c r="M44" s="512"/>
      <c r="N44" s="512"/>
      <c r="O44" s="512"/>
      <c r="P44" s="512"/>
      <c r="Q44" s="512"/>
      <c r="R44" s="512"/>
      <c r="S44" s="501"/>
      <c r="T44" s="512"/>
      <c r="U44" s="532"/>
      <c r="V44" s="504"/>
      <c r="W44" s="504"/>
      <c r="X44" s="504"/>
      <c r="Y44" s="512"/>
      <c r="Z44" s="512"/>
      <c r="AA44" s="512"/>
      <c r="AB44" s="512"/>
      <c r="AC44" s="533"/>
    </row>
    <row r="45" spans="1:29" ht="0.75" customHeight="1">
      <c r="A45" s="510" t="s">
        <v>594</v>
      </c>
      <c r="B45" s="512">
        <v>37.799999999999997</v>
      </c>
      <c r="C45" s="512">
        <v>0.1</v>
      </c>
      <c r="D45" s="512">
        <v>0.1</v>
      </c>
      <c r="E45" s="512">
        <v>30</v>
      </c>
      <c r="F45" s="513">
        <v>10</v>
      </c>
      <c r="G45" s="512">
        <v>116.52407470434788</v>
      </c>
      <c r="H45" s="512">
        <v>21.133067530085693</v>
      </c>
      <c r="I45" s="501">
        <v>4.6780039138853823E-3</v>
      </c>
      <c r="J45" s="531">
        <v>2.5</v>
      </c>
      <c r="K45" s="512">
        <v>0.92</v>
      </c>
      <c r="L45" s="512">
        <v>2.3000000000000003</v>
      </c>
      <c r="M45" s="512" t="e">
        <v>#REF!</v>
      </c>
      <c r="N45" s="512" t="e">
        <v>#REF!</v>
      </c>
      <c r="O45" s="512" t="e">
        <v>#REF!</v>
      </c>
      <c r="P45" s="512">
        <v>68.56553114862092</v>
      </c>
      <c r="Q45" s="512">
        <v>483.5</v>
      </c>
      <c r="R45" s="512">
        <v>483.2</v>
      </c>
      <c r="S45" s="501" t="e">
        <v>#REF!</v>
      </c>
      <c r="T45" s="512" t="e">
        <v>#REF!</v>
      </c>
      <c r="U45" s="532">
        <v>4.0000000000000001E-3</v>
      </c>
      <c r="V45" s="504"/>
      <c r="W45" s="504"/>
      <c r="X45" s="504"/>
      <c r="Y45" s="512">
        <v>9.1882902304720408E-3</v>
      </c>
      <c r="Z45" s="512">
        <v>68.56553114862092</v>
      </c>
      <c r="AA45" s="512" t="e">
        <v>#REF!</v>
      </c>
      <c r="AB45" s="512" t="e">
        <v>#REF!</v>
      </c>
      <c r="AC45" s="533">
        <v>1.5062136313702756</v>
      </c>
    </row>
    <row r="46" spans="1:29">
      <c r="A46" s="535"/>
      <c r="B46" s="536"/>
      <c r="C46" s="536"/>
      <c r="D46" s="536"/>
      <c r="E46" s="536"/>
      <c r="F46" s="537"/>
      <c r="G46" s="536"/>
      <c r="H46" s="536"/>
      <c r="I46" s="538"/>
      <c r="J46" s="530"/>
      <c r="K46" s="536"/>
      <c r="L46" s="536"/>
      <c r="M46" s="536"/>
      <c r="N46" s="536"/>
      <c r="O46" s="536"/>
      <c r="P46" s="536"/>
      <c r="Q46" s="536"/>
      <c r="R46" s="536"/>
      <c r="S46" s="538"/>
      <c r="T46" s="536"/>
      <c r="U46" s="539"/>
      <c r="V46" s="540"/>
      <c r="W46" s="540"/>
      <c r="X46" s="540"/>
      <c r="Y46" s="536"/>
      <c r="Z46" s="536"/>
      <c r="AA46" s="536"/>
      <c r="AB46" s="536"/>
      <c r="AC46" s="541"/>
    </row>
    <row r="47" spans="1:29">
      <c r="A47" s="535"/>
      <c r="B47" s="536"/>
      <c r="C47" s="536"/>
      <c r="D47" s="536"/>
      <c r="E47" s="536"/>
      <c r="F47" s="537"/>
      <c r="G47" s="536"/>
      <c r="H47" s="536"/>
      <c r="I47" s="538"/>
      <c r="J47" s="530"/>
      <c r="K47" s="536"/>
      <c r="L47" s="536"/>
      <c r="M47" s="536"/>
      <c r="N47" s="536"/>
      <c r="O47" s="536"/>
      <c r="P47" s="536"/>
      <c r="Q47" s="536"/>
      <c r="R47" s="536"/>
      <c r="S47" s="538"/>
      <c r="T47" s="536"/>
      <c r="U47" s="539"/>
      <c r="V47" s="540"/>
      <c r="W47" s="540"/>
      <c r="X47" s="540"/>
      <c r="Y47" s="536"/>
      <c r="Z47" s="536"/>
      <c r="AA47" s="536"/>
      <c r="AB47" s="536"/>
      <c r="AC47" s="541"/>
    </row>
    <row r="48" spans="1:29">
      <c r="A48" s="535"/>
      <c r="B48" s="536"/>
      <c r="C48" s="536"/>
      <c r="D48" s="536"/>
      <c r="E48" s="536"/>
      <c r="F48" s="537"/>
      <c r="G48" s="536"/>
      <c r="H48" s="536"/>
      <c r="I48" s="538"/>
      <c r="J48" s="530"/>
      <c r="K48" s="536"/>
      <c r="L48" s="536"/>
      <c r="M48" s="536"/>
      <c r="N48" s="536"/>
      <c r="O48" s="536"/>
      <c r="P48" s="536"/>
      <c r="Q48" s="536"/>
      <c r="R48" s="536"/>
      <c r="S48" s="538"/>
      <c r="T48" s="536"/>
      <c r="U48" s="539"/>
      <c r="V48" s="540"/>
      <c r="W48" s="540"/>
      <c r="X48" s="540"/>
      <c r="Y48" s="536"/>
      <c r="Z48" s="536"/>
      <c r="AA48" s="536"/>
      <c r="AB48" s="536"/>
      <c r="AC48" s="541"/>
    </row>
    <row r="49" spans="1:29">
      <c r="A49" s="535"/>
      <c r="B49" s="536"/>
      <c r="C49" s="536"/>
      <c r="D49" s="536"/>
      <c r="E49" s="536"/>
      <c r="F49" s="537"/>
      <c r="G49" s="536"/>
      <c r="H49" s="536"/>
      <c r="I49" s="538"/>
      <c r="J49" s="530"/>
      <c r="K49" s="536"/>
      <c r="L49" s="536"/>
      <c r="M49" s="536"/>
      <c r="N49" s="536"/>
      <c r="O49" s="536"/>
      <c r="P49" s="536"/>
      <c r="Q49" s="536"/>
      <c r="R49" s="536"/>
      <c r="S49" s="538"/>
      <c r="T49" s="536"/>
      <c r="U49" s="539"/>
      <c r="V49" s="540"/>
      <c r="W49" s="540"/>
      <c r="X49" s="540"/>
      <c r="Y49" s="536"/>
      <c r="Z49" s="536"/>
      <c r="AA49" s="536"/>
      <c r="AB49" s="536"/>
      <c r="AC49" s="541"/>
    </row>
    <row r="50" spans="1:29">
      <c r="A50" s="535"/>
      <c r="B50" s="536"/>
      <c r="C50" s="536"/>
      <c r="D50" s="536"/>
      <c r="E50" s="536"/>
      <c r="F50" s="537"/>
      <c r="G50" s="536"/>
      <c r="H50" s="536"/>
      <c r="I50" s="538"/>
      <c r="J50" s="530"/>
      <c r="K50" s="536"/>
      <c r="L50" s="536"/>
      <c r="M50" s="536"/>
      <c r="N50" s="536"/>
      <c r="O50" s="536"/>
      <c r="P50" s="536"/>
      <c r="Q50" s="536"/>
      <c r="R50" s="536"/>
      <c r="S50" s="538"/>
      <c r="T50" s="536"/>
      <c r="U50" s="539"/>
      <c r="V50" s="540"/>
      <c r="W50" s="540"/>
      <c r="X50" s="540"/>
      <c r="Y50" s="536"/>
      <c r="Z50" s="536"/>
      <c r="AA50" s="536"/>
      <c r="AB50" s="536"/>
      <c r="AC50" s="541"/>
    </row>
    <row r="51" spans="1:29">
      <c r="A51" s="535"/>
      <c r="B51" s="536"/>
      <c r="C51" s="536"/>
      <c r="D51" s="536"/>
      <c r="E51" s="536"/>
      <c r="F51" s="501">
        <v>0</v>
      </c>
      <c r="G51" s="536"/>
      <c r="H51" s="536"/>
      <c r="I51" s="538"/>
      <c r="J51" s="530"/>
      <c r="K51" s="536"/>
      <c r="L51" s="536"/>
      <c r="M51" s="536"/>
      <c r="N51" s="536"/>
      <c r="O51" s="536"/>
      <c r="P51" s="536"/>
      <c r="Q51" s="536"/>
      <c r="R51" s="536"/>
      <c r="S51" s="538"/>
      <c r="T51" s="536"/>
      <c r="U51" s="539"/>
      <c r="V51" s="540"/>
      <c r="W51" s="540"/>
      <c r="X51" s="540"/>
      <c r="Y51" s="536"/>
      <c r="Z51" s="536"/>
      <c r="AA51" s="536"/>
      <c r="AB51" s="536"/>
      <c r="AC51" s="541"/>
    </row>
    <row r="56" spans="1:29">
      <c r="A56" s="460" t="s">
        <v>554</v>
      </c>
    </row>
    <row r="57" spans="1:29">
      <c r="A57" s="460" t="s">
        <v>555</v>
      </c>
    </row>
    <row r="58" spans="1:29">
      <c r="A58" s="460" t="s">
        <v>556</v>
      </c>
    </row>
    <row r="59" spans="1:29">
      <c r="A59" s="460" t="s">
        <v>599</v>
      </c>
    </row>
    <row r="60" spans="1:29">
      <c r="A60" s="460" t="s">
        <v>600</v>
      </c>
    </row>
    <row r="61" spans="1:29">
      <c r="A61" s="460" t="s">
        <v>601</v>
      </c>
    </row>
    <row r="62" spans="1:29">
      <c r="A62" s="460" t="s">
        <v>602</v>
      </c>
    </row>
    <row r="63" spans="1:29">
      <c r="A63" s="460" t="s">
        <v>603</v>
      </c>
    </row>
    <row r="64" spans="1:29">
      <c r="A64" s="460" t="s">
        <v>604</v>
      </c>
    </row>
    <row r="65" spans="1:1">
      <c r="A65" s="460" t="s">
        <v>605</v>
      </c>
    </row>
    <row r="66" spans="1:1">
      <c r="A66" s="460" t="s">
        <v>606</v>
      </c>
    </row>
    <row r="67" spans="1:1">
      <c r="A67" s="460" t="s">
        <v>557</v>
      </c>
    </row>
  </sheetData>
  <mergeCells count="35">
    <mergeCell ref="M1:M2"/>
    <mergeCell ref="B1:B2"/>
    <mergeCell ref="C1:D1"/>
    <mergeCell ref="E1:E2"/>
    <mergeCell ref="F1:F2"/>
    <mergeCell ref="G1:G2"/>
    <mergeCell ref="H1:H2"/>
    <mergeCell ref="I1:I2"/>
    <mergeCell ref="J1:J2"/>
    <mergeCell ref="K1:K2"/>
    <mergeCell ref="L1:L2"/>
    <mergeCell ref="X1:X2"/>
    <mergeCell ref="Y1:Y2"/>
    <mergeCell ref="A15:A17"/>
    <mergeCell ref="B15:B16"/>
    <mergeCell ref="C15:D15"/>
    <mergeCell ref="E15:E16"/>
    <mergeCell ref="F15:F16"/>
    <mergeCell ref="G15:G16"/>
    <mergeCell ref="H15:H16"/>
    <mergeCell ref="I15:I16"/>
    <mergeCell ref="N1:N2"/>
    <mergeCell ref="O1:R1"/>
    <mergeCell ref="S1:S2"/>
    <mergeCell ref="T1:T2"/>
    <mergeCell ref="U1:U2"/>
    <mergeCell ref="V1:V2"/>
    <mergeCell ref="Y15:Y16"/>
    <mergeCell ref="AC15:AC16"/>
    <mergeCell ref="J15:J16"/>
    <mergeCell ref="N15:N16"/>
    <mergeCell ref="O15:O16"/>
    <mergeCell ref="P15:P16"/>
    <mergeCell ref="Q15:T15"/>
    <mergeCell ref="U15:U16"/>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workbookViewId="0">
      <selection activeCell="G15" sqref="G15"/>
    </sheetView>
  </sheetViews>
  <sheetFormatPr defaultColWidth="9" defaultRowHeight="13.8"/>
  <cols>
    <col min="1" max="1" width="5.44140625" style="557" customWidth="1"/>
    <col min="2" max="2" width="14.33203125" style="614" customWidth="1"/>
    <col min="3" max="3" width="30.6640625" style="614" customWidth="1"/>
    <col min="4" max="4" width="5.6640625" style="615" customWidth="1"/>
    <col min="5" max="5" width="11.44140625" style="615" customWidth="1"/>
    <col min="6" max="8" width="12.5546875" style="615" customWidth="1"/>
    <col min="9" max="9" width="11.88671875" style="615" customWidth="1"/>
    <col min="10" max="10" width="11.6640625" style="616" customWidth="1"/>
    <col min="11" max="11" width="12.33203125" style="557" hidden="1" customWidth="1"/>
    <col min="12" max="12" width="10.88671875" style="557" hidden="1" customWidth="1"/>
    <col min="13" max="15" width="10.6640625" style="557" hidden="1" customWidth="1"/>
    <col min="16" max="16" width="10.6640625" style="557" customWidth="1"/>
    <col min="17" max="17" width="15.6640625" style="557" customWidth="1"/>
    <col min="18" max="16384" width="9" style="557"/>
  </cols>
  <sheetData>
    <row r="1" spans="1:15" s="551" customFormat="1" ht="27.6" customHeight="1" thickTop="1" thickBot="1">
      <c r="A1" s="760" t="s">
        <v>608</v>
      </c>
      <c r="B1" s="763" t="s">
        <v>609</v>
      </c>
      <c r="C1" s="763"/>
      <c r="D1" s="547" t="s">
        <v>610</v>
      </c>
      <c r="E1" s="548" t="s">
        <v>554</v>
      </c>
      <c r="F1" s="548" t="s">
        <v>553</v>
      </c>
      <c r="G1" s="548" t="s">
        <v>555</v>
      </c>
      <c r="H1" s="548" t="s">
        <v>556</v>
      </c>
      <c r="I1" s="548" t="s">
        <v>611</v>
      </c>
      <c r="J1" s="549" t="s">
        <v>221</v>
      </c>
      <c r="K1" s="550" t="s">
        <v>612</v>
      </c>
      <c r="L1" s="550" t="s">
        <v>613</v>
      </c>
      <c r="M1" s="551" t="s">
        <v>614</v>
      </c>
      <c r="N1" s="551" t="s">
        <v>615</v>
      </c>
    </row>
    <row r="2" spans="1:15" ht="31.95" customHeight="1" thickTop="1" thickBot="1">
      <c r="A2" s="761"/>
      <c r="B2" s="764" t="s">
        <v>616</v>
      </c>
      <c r="C2" s="765"/>
      <c r="D2" s="552" t="s">
        <v>229</v>
      </c>
      <c r="E2" s="553">
        <v>70</v>
      </c>
      <c r="F2" s="554">
        <v>50</v>
      </c>
      <c r="G2" s="554">
        <v>30</v>
      </c>
      <c r="H2" s="554">
        <v>20</v>
      </c>
      <c r="I2" s="554">
        <v>70</v>
      </c>
      <c r="J2" s="555">
        <v>240</v>
      </c>
      <c r="K2" s="556">
        <v>400</v>
      </c>
      <c r="L2" s="557">
        <v>70</v>
      </c>
      <c r="M2" s="556">
        <v>400</v>
      </c>
      <c r="N2" s="558">
        <v>0.158</v>
      </c>
      <c r="O2" s="557">
        <v>11.06</v>
      </c>
    </row>
    <row r="3" spans="1:15" s="556" customFormat="1" ht="14.4">
      <c r="A3" s="761"/>
      <c r="B3" s="757" t="s">
        <v>617</v>
      </c>
      <c r="C3" s="559" t="s">
        <v>618</v>
      </c>
      <c r="D3" s="560" t="s">
        <v>619</v>
      </c>
      <c r="E3"/>
      <c r="F3" s="561">
        <v>1</v>
      </c>
      <c r="G3" s="561">
        <v>1</v>
      </c>
      <c r="H3" s="561">
        <v>1</v>
      </c>
      <c r="I3" s="561">
        <v>1</v>
      </c>
      <c r="J3" s="562" t="s">
        <v>419</v>
      </c>
      <c r="K3" s="557">
        <v>600</v>
      </c>
      <c r="L3" s="557">
        <v>170</v>
      </c>
      <c r="M3" s="556">
        <v>500</v>
      </c>
      <c r="N3" s="558">
        <v>0.2495</v>
      </c>
      <c r="O3" s="557">
        <v>57.970000000000006</v>
      </c>
    </row>
    <row r="4" spans="1:15" ht="14.4" customHeight="1">
      <c r="A4" s="761"/>
      <c r="B4" s="758"/>
      <c r="C4" s="563" t="s">
        <v>620</v>
      </c>
      <c r="D4" s="564" t="s">
        <v>621</v>
      </c>
      <c r="E4" s="565">
        <v>600</v>
      </c>
      <c r="F4" s="565">
        <v>600</v>
      </c>
      <c r="G4" s="565">
        <v>600</v>
      </c>
      <c r="H4" s="565">
        <v>600</v>
      </c>
      <c r="I4" s="565">
        <v>600</v>
      </c>
      <c r="J4" s="566" t="s">
        <v>419</v>
      </c>
      <c r="K4" s="557">
        <v>800</v>
      </c>
      <c r="M4" s="556">
        <v>600</v>
      </c>
      <c r="N4" s="558">
        <v>0.34100000000000003</v>
      </c>
      <c r="O4" s="557">
        <v>0</v>
      </c>
    </row>
    <row r="5" spans="1:15" ht="15" customHeight="1" thickBot="1">
      <c r="A5" s="761"/>
      <c r="B5" s="758"/>
      <c r="C5" s="567" t="s">
        <v>622</v>
      </c>
      <c r="D5" s="568" t="s">
        <v>419</v>
      </c>
      <c r="E5" s="569" t="s">
        <v>623</v>
      </c>
      <c r="F5" s="569" t="s">
        <v>623</v>
      </c>
      <c r="G5" s="569" t="s">
        <v>623</v>
      </c>
      <c r="H5" s="569" t="s">
        <v>623</v>
      </c>
      <c r="I5" s="569" t="s">
        <v>623</v>
      </c>
      <c r="J5" s="570">
        <v>4</v>
      </c>
      <c r="K5" s="557">
        <v>1000</v>
      </c>
      <c r="M5" s="556">
        <v>700</v>
      </c>
      <c r="N5" s="558">
        <v>0.48799999999999999</v>
      </c>
      <c r="O5" s="557">
        <v>0</v>
      </c>
    </row>
    <row r="6" spans="1:15" ht="14.4" customHeight="1">
      <c r="A6" s="761"/>
      <c r="B6" s="758"/>
      <c r="C6" s="571" t="s">
        <v>624</v>
      </c>
      <c r="D6" s="572"/>
      <c r="E6" s="573"/>
      <c r="F6" s="573"/>
      <c r="G6" s="573"/>
      <c r="H6" s="573"/>
      <c r="I6" s="573"/>
      <c r="J6" s="574">
        <v>0</v>
      </c>
      <c r="K6" s="557">
        <v>1200</v>
      </c>
      <c r="M6" s="556">
        <v>800</v>
      </c>
      <c r="N6" s="558">
        <v>0.63500000000000001</v>
      </c>
      <c r="O6" s="557">
        <v>0</v>
      </c>
    </row>
    <row r="7" spans="1:15" ht="14.4" customHeight="1">
      <c r="A7" s="761"/>
      <c r="B7" s="758"/>
      <c r="C7" s="571" t="s">
        <v>625</v>
      </c>
      <c r="D7" s="572"/>
      <c r="E7" s="575">
        <v>0</v>
      </c>
      <c r="F7" s="575">
        <v>1</v>
      </c>
      <c r="G7" s="575">
        <v>0</v>
      </c>
      <c r="H7" s="575">
        <v>2</v>
      </c>
      <c r="I7" s="575">
        <v>0</v>
      </c>
      <c r="J7" s="574">
        <v>3</v>
      </c>
      <c r="K7" s="557">
        <v>1500</v>
      </c>
      <c r="M7" s="556">
        <v>900</v>
      </c>
      <c r="N7" s="558">
        <v>0.75849999999999995</v>
      </c>
    </row>
    <row r="8" spans="1:15" ht="14.4" customHeight="1">
      <c r="A8" s="761"/>
      <c r="B8" s="758"/>
      <c r="C8" s="576" t="s">
        <v>626</v>
      </c>
      <c r="D8" s="572"/>
      <c r="E8" s="577">
        <v>2</v>
      </c>
      <c r="F8" s="577">
        <v>1</v>
      </c>
      <c r="G8" s="577">
        <v>4</v>
      </c>
      <c r="H8" s="577"/>
      <c r="I8" s="577"/>
      <c r="J8" s="574">
        <v>7</v>
      </c>
      <c r="L8" s="557">
        <v>240</v>
      </c>
      <c r="M8" s="556">
        <v>1000</v>
      </c>
      <c r="N8" s="558">
        <v>0.88200000000000001</v>
      </c>
    </row>
    <row r="9" spans="1:15" ht="14.4" customHeight="1">
      <c r="A9" s="761"/>
      <c r="B9" s="758"/>
      <c r="C9" s="571" t="s">
        <v>627</v>
      </c>
      <c r="D9" s="572"/>
      <c r="E9" s="577"/>
      <c r="F9" s="577"/>
      <c r="G9" s="577"/>
      <c r="H9" s="577"/>
      <c r="I9" s="577"/>
      <c r="J9" s="574">
        <v>0</v>
      </c>
      <c r="M9" s="556">
        <v>1200</v>
      </c>
      <c r="N9" s="558">
        <v>1.286</v>
      </c>
    </row>
    <row r="10" spans="1:15" ht="15" customHeight="1" thickBot="1">
      <c r="A10" s="761"/>
      <c r="B10" s="759"/>
      <c r="C10" s="578" t="s">
        <v>628</v>
      </c>
      <c r="D10" s="572"/>
      <c r="E10" s="579">
        <v>1</v>
      </c>
      <c r="F10" s="579"/>
      <c r="G10" s="579"/>
      <c r="H10" s="579"/>
      <c r="I10" s="579"/>
      <c r="J10" s="574">
        <v>1</v>
      </c>
      <c r="L10" s="557">
        <v>0</v>
      </c>
      <c r="M10" s="556">
        <v>1500</v>
      </c>
      <c r="N10" s="558">
        <v>2.0089999999999999</v>
      </c>
      <c r="O10" s="557">
        <v>69.03</v>
      </c>
    </row>
    <row r="11" spans="1:15" ht="14.4" customHeight="1">
      <c r="A11" s="761"/>
      <c r="B11" s="766" t="s">
        <v>629</v>
      </c>
      <c r="C11" s="580" t="s">
        <v>630</v>
      </c>
      <c r="D11" s="581" t="s">
        <v>229</v>
      </c>
      <c r="E11" s="582">
        <v>2.5</v>
      </c>
      <c r="F11" s="582">
        <v>2.5</v>
      </c>
      <c r="G11" s="582">
        <v>2.6000000000000227</v>
      </c>
      <c r="H11" s="582">
        <v>2.3000000000000682</v>
      </c>
      <c r="I11" s="582">
        <v>2.2000000000000455</v>
      </c>
      <c r="J11" s="583" t="s">
        <v>419</v>
      </c>
      <c r="M11" s="556"/>
      <c r="N11" s="558"/>
    </row>
    <row r="12" spans="1:15" ht="30.75" customHeight="1" thickBot="1">
      <c r="A12" s="761"/>
      <c r="B12" s="767"/>
      <c r="C12" s="567" t="s">
        <v>574</v>
      </c>
      <c r="D12" s="572" t="s">
        <v>229</v>
      </c>
      <c r="E12" s="584">
        <v>2.5</v>
      </c>
      <c r="F12" s="584">
        <v>1.75</v>
      </c>
      <c r="G12" s="584">
        <v>2.2000000000000455</v>
      </c>
      <c r="H12" s="584">
        <v>1.5000000000000568</v>
      </c>
      <c r="I12" s="584">
        <v>2.2000000000000455</v>
      </c>
      <c r="J12" s="585" t="s">
        <v>419</v>
      </c>
      <c r="M12" s="556"/>
      <c r="N12" s="558"/>
    </row>
    <row r="13" spans="1:15" ht="30.75" customHeight="1" thickBot="1">
      <c r="A13" s="761"/>
      <c r="B13" s="753" t="s">
        <v>631</v>
      </c>
      <c r="C13" s="754"/>
      <c r="D13" s="586" t="s">
        <v>229</v>
      </c>
      <c r="E13" s="587">
        <v>0</v>
      </c>
      <c r="F13" s="587">
        <v>0</v>
      </c>
      <c r="G13" s="587">
        <v>0</v>
      </c>
      <c r="H13" s="587">
        <v>0</v>
      </c>
      <c r="I13" s="587">
        <v>0.15</v>
      </c>
      <c r="J13" s="588" t="s">
        <v>419</v>
      </c>
      <c r="M13" s="556">
        <v>0</v>
      </c>
      <c r="N13" s="558"/>
    </row>
    <row r="14" spans="1:15" ht="19.2" customHeight="1" thickBot="1">
      <c r="A14" s="761"/>
      <c r="B14" s="768" t="s">
        <v>632</v>
      </c>
      <c r="C14" s="769"/>
      <c r="D14" s="589" t="s">
        <v>419</v>
      </c>
      <c r="E14" s="590">
        <v>5</v>
      </c>
      <c r="F14" s="590">
        <v>5</v>
      </c>
      <c r="G14" s="590">
        <v>5</v>
      </c>
      <c r="H14" s="590">
        <v>5</v>
      </c>
      <c r="I14" s="590">
        <v>5</v>
      </c>
      <c r="J14" s="591" t="s">
        <v>419</v>
      </c>
      <c r="M14" s="556"/>
      <c r="N14" s="558"/>
    </row>
    <row r="15" spans="1:15" ht="24" customHeight="1">
      <c r="A15" s="761"/>
      <c r="B15" s="770" t="s">
        <v>633</v>
      </c>
      <c r="C15" s="592" t="s">
        <v>634</v>
      </c>
      <c r="D15" s="560" t="s">
        <v>229</v>
      </c>
      <c r="E15" s="593">
        <v>2.5</v>
      </c>
      <c r="F15" s="593">
        <v>2.125</v>
      </c>
      <c r="G15" s="593">
        <v>2.4000000000000341</v>
      </c>
      <c r="H15" s="593">
        <v>1.9000000000000625</v>
      </c>
      <c r="I15" s="593">
        <v>2.2000000000000455</v>
      </c>
      <c r="J15" s="583" t="s">
        <v>419</v>
      </c>
      <c r="M15" s="556"/>
      <c r="N15" s="558"/>
    </row>
    <row r="16" spans="1:15" ht="24" customHeight="1" thickBot="1">
      <c r="A16" s="761"/>
      <c r="B16" s="771"/>
      <c r="C16" s="594" t="s">
        <v>635</v>
      </c>
      <c r="D16" s="595" t="s">
        <v>229</v>
      </c>
      <c r="E16" s="596">
        <v>2.6259999999999999</v>
      </c>
      <c r="F16" s="596">
        <v>2.2509999999999999</v>
      </c>
      <c r="G16" s="596">
        <v>2.526000000000034</v>
      </c>
      <c r="H16" s="596">
        <v>2.0260000000000624</v>
      </c>
      <c r="I16" s="596">
        <v>2.4760000000000453</v>
      </c>
      <c r="J16" s="585" t="s">
        <v>419</v>
      </c>
    </row>
    <row r="17" spans="1:10" ht="14.4" customHeight="1">
      <c r="A17" s="761"/>
      <c r="B17" s="757" t="s">
        <v>636</v>
      </c>
      <c r="C17" s="597" t="s">
        <v>637</v>
      </c>
      <c r="D17" s="581" t="s">
        <v>229</v>
      </c>
      <c r="E17" s="593">
        <v>1.2</v>
      </c>
      <c r="F17" s="593">
        <v>1.2</v>
      </c>
      <c r="G17" s="593">
        <v>1.2</v>
      </c>
      <c r="H17" s="593">
        <v>1.2</v>
      </c>
      <c r="I17" s="593">
        <v>1.2</v>
      </c>
      <c r="J17" s="583" t="s">
        <v>419</v>
      </c>
    </row>
    <row r="18" spans="1:10" ht="15" customHeight="1" thickBot="1">
      <c r="A18" s="761"/>
      <c r="B18" s="759"/>
      <c r="C18" s="598" t="s">
        <v>638</v>
      </c>
      <c r="D18" s="595" t="s">
        <v>229</v>
      </c>
      <c r="E18" s="596">
        <v>2.2504</v>
      </c>
      <c r="F18" s="596">
        <v>2.1004</v>
      </c>
      <c r="G18" s="596">
        <v>2.2104000000000137</v>
      </c>
      <c r="H18" s="596">
        <v>2.0104000000000251</v>
      </c>
      <c r="I18" s="596">
        <v>2.1904000000000181</v>
      </c>
      <c r="J18" s="585" t="s">
        <v>419</v>
      </c>
    </row>
    <row r="19" spans="1:10" ht="1.2" customHeight="1" thickTop="1">
      <c r="A19" s="761"/>
      <c r="B19" s="757" t="s">
        <v>639</v>
      </c>
      <c r="C19" s="563" t="s">
        <v>640</v>
      </c>
      <c r="D19" s="599" t="s">
        <v>291</v>
      </c>
      <c r="E19" s="593" t="s">
        <v>44</v>
      </c>
      <c r="F19" s="593" t="s">
        <v>44</v>
      </c>
      <c r="G19" s="593" t="s">
        <v>44</v>
      </c>
      <c r="H19" s="593" t="s">
        <v>44</v>
      </c>
      <c r="I19" s="593" t="s">
        <v>44</v>
      </c>
      <c r="J19" s="555">
        <v>0</v>
      </c>
    </row>
    <row r="20" spans="1:10" ht="34.200000000000003" hidden="1" customHeight="1">
      <c r="A20" s="761"/>
      <c r="B20" s="758"/>
      <c r="C20" s="563" t="s">
        <v>641</v>
      </c>
      <c r="D20" s="564" t="s">
        <v>291</v>
      </c>
      <c r="E20" s="600" t="s">
        <v>44</v>
      </c>
      <c r="F20" s="600" t="s">
        <v>44</v>
      </c>
      <c r="G20" s="600" t="s">
        <v>44</v>
      </c>
      <c r="H20" s="600" t="s">
        <v>44</v>
      </c>
      <c r="I20" s="600" t="s">
        <v>44</v>
      </c>
      <c r="J20" s="574">
        <v>0</v>
      </c>
    </row>
    <row r="21" spans="1:10" ht="34.200000000000003" hidden="1" customHeight="1">
      <c r="A21" s="761"/>
      <c r="B21" s="758"/>
      <c r="C21" s="563" t="s">
        <v>642</v>
      </c>
      <c r="D21" s="564" t="s">
        <v>291</v>
      </c>
      <c r="E21" s="600" t="s">
        <v>44</v>
      </c>
      <c r="F21" s="600" t="s">
        <v>44</v>
      </c>
      <c r="G21" s="600" t="s">
        <v>44</v>
      </c>
      <c r="H21" s="600" t="s">
        <v>44</v>
      </c>
      <c r="I21" s="600" t="s">
        <v>44</v>
      </c>
      <c r="J21" s="574">
        <v>0</v>
      </c>
    </row>
    <row r="22" spans="1:10" ht="34.200000000000003" hidden="1" customHeight="1">
      <c r="A22" s="761"/>
      <c r="B22" s="758"/>
      <c r="C22" s="563" t="s">
        <v>643</v>
      </c>
      <c r="D22" s="564" t="s">
        <v>291</v>
      </c>
      <c r="E22" s="600" t="s">
        <v>44</v>
      </c>
      <c r="F22" s="600" t="s">
        <v>44</v>
      </c>
      <c r="G22" s="600" t="s">
        <v>44</v>
      </c>
      <c r="H22" s="600" t="s">
        <v>44</v>
      </c>
      <c r="I22" s="600" t="s">
        <v>44</v>
      </c>
      <c r="J22" s="574">
        <v>0</v>
      </c>
    </row>
    <row r="23" spans="1:10" ht="34.200000000000003" hidden="1" customHeight="1">
      <c r="A23" s="761"/>
      <c r="B23" s="758"/>
      <c r="C23" s="563" t="s">
        <v>644</v>
      </c>
      <c r="D23" s="564" t="s">
        <v>291</v>
      </c>
      <c r="E23" s="600" t="s">
        <v>44</v>
      </c>
      <c r="F23" s="600" t="s">
        <v>44</v>
      </c>
      <c r="G23" s="600" t="s">
        <v>44</v>
      </c>
      <c r="H23" s="600" t="s">
        <v>44</v>
      </c>
      <c r="I23" s="600" t="s">
        <v>44</v>
      </c>
      <c r="J23" s="574">
        <v>0</v>
      </c>
    </row>
    <row r="24" spans="1:10" ht="34.5" customHeight="1">
      <c r="A24" s="761"/>
      <c r="B24" s="758"/>
      <c r="C24" s="563" t="s">
        <v>645</v>
      </c>
      <c r="D24" s="564" t="s">
        <v>291</v>
      </c>
      <c r="E24" s="600">
        <v>317.12626399999999</v>
      </c>
      <c r="F24" s="600">
        <v>185.73000999999999</v>
      </c>
      <c r="G24" s="600">
        <v>129.22005600000227</v>
      </c>
      <c r="H24" s="600">
        <v>65.042704000002502</v>
      </c>
      <c r="I24" s="600">
        <v>293.81206400000696</v>
      </c>
      <c r="J24" s="574">
        <v>697.11903400000472</v>
      </c>
    </row>
    <row r="25" spans="1:10" ht="0.6" customHeight="1" thickBot="1">
      <c r="A25" s="761"/>
      <c r="B25" s="758"/>
      <c r="C25" s="563" t="s">
        <v>646</v>
      </c>
      <c r="D25" s="564" t="s">
        <v>291</v>
      </c>
      <c r="E25" s="600" t="s">
        <v>44</v>
      </c>
      <c r="F25" s="600" t="s">
        <v>44</v>
      </c>
      <c r="G25" s="600" t="s">
        <v>44</v>
      </c>
      <c r="H25" s="600" t="s">
        <v>44</v>
      </c>
      <c r="I25" s="600" t="s">
        <v>44</v>
      </c>
      <c r="J25" s="574">
        <v>0</v>
      </c>
    </row>
    <row r="26" spans="1:10" ht="34.200000000000003" hidden="1" customHeight="1">
      <c r="A26" s="761"/>
      <c r="B26" s="758"/>
      <c r="C26" s="563" t="s">
        <v>647</v>
      </c>
      <c r="D26" s="564" t="s">
        <v>291</v>
      </c>
      <c r="E26" s="600" t="s">
        <v>44</v>
      </c>
      <c r="F26" s="600" t="s">
        <v>44</v>
      </c>
      <c r="G26" s="600" t="s">
        <v>44</v>
      </c>
      <c r="H26" s="600" t="s">
        <v>44</v>
      </c>
      <c r="I26" s="600" t="s">
        <v>44</v>
      </c>
      <c r="J26" s="574">
        <v>0</v>
      </c>
    </row>
    <row r="27" spans="1:10" ht="34.200000000000003" hidden="1" customHeight="1">
      <c r="A27" s="761"/>
      <c r="B27" s="758"/>
      <c r="C27" s="563" t="s">
        <v>648</v>
      </c>
      <c r="D27" s="564" t="s">
        <v>291</v>
      </c>
      <c r="E27" s="600" t="s">
        <v>44</v>
      </c>
      <c r="F27" s="600" t="s">
        <v>44</v>
      </c>
      <c r="G27" s="600" t="s">
        <v>44</v>
      </c>
      <c r="H27" s="600" t="s">
        <v>44</v>
      </c>
      <c r="I27" s="600" t="s">
        <v>44</v>
      </c>
      <c r="J27" s="574">
        <v>0</v>
      </c>
    </row>
    <row r="28" spans="1:10" ht="34.200000000000003" hidden="1" customHeight="1">
      <c r="A28" s="761"/>
      <c r="B28" s="758"/>
      <c r="C28" s="563" t="s">
        <v>649</v>
      </c>
      <c r="D28" s="564" t="s">
        <v>291</v>
      </c>
      <c r="E28" s="600" t="s">
        <v>44</v>
      </c>
      <c r="F28" s="600" t="s">
        <v>44</v>
      </c>
      <c r="G28" s="600" t="s">
        <v>44</v>
      </c>
      <c r="H28" s="600" t="s">
        <v>44</v>
      </c>
      <c r="I28" s="600" t="s">
        <v>44</v>
      </c>
      <c r="J28" s="574">
        <v>0</v>
      </c>
    </row>
    <row r="29" spans="1:10" ht="34.200000000000003" hidden="1" customHeight="1">
      <c r="A29" s="761"/>
      <c r="B29" s="758"/>
      <c r="C29" s="563" t="s">
        <v>650</v>
      </c>
      <c r="D29" s="601" t="s">
        <v>291</v>
      </c>
      <c r="E29" s="600" t="s">
        <v>44</v>
      </c>
      <c r="F29" s="600" t="s">
        <v>44</v>
      </c>
      <c r="G29" s="600" t="s">
        <v>44</v>
      </c>
      <c r="H29" s="600" t="s">
        <v>44</v>
      </c>
      <c r="I29" s="600" t="s">
        <v>44</v>
      </c>
      <c r="J29" s="574">
        <v>0</v>
      </c>
    </row>
    <row r="30" spans="1:10" ht="34.200000000000003" hidden="1" customHeight="1">
      <c r="A30" s="761"/>
      <c r="B30" s="758"/>
      <c r="C30" s="567" t="s">
        <v>651</v>
      </c>
      <c r="D30" s="572" t="s">
        <v>291</v>
      </c>
      <c r="E30" s="596" t="s">
        <v>44</v>
      </c>
      <c r="F30" s="596" t="s">
        <v>44</v>
      </c>
      <c r="G30" s="596" t="s">
        <v>44</v>
      </c>
      <c r="H30" s="596" t="s">
        <v>44</v>
      </c>
      <c r="I30" s="596" t="s">
        <v>44</v>
      </c>
      <c r="J30" s="574">
        <v>0</v>
      </c>
    </row>
    <row r="31" spans="1:10" ht="26.4" customHeight="1" thickBot="1">
      <c r="A31" s="761"/>
      <c r="B31" s="753" t="s">
        <v>652</v>
      </c>
      <c r="C31" s="754"/>
      <c r="D31" s="586" t="s">
        <v>291</v>
      </c>
      <c r="E31" s="602">
        <v>31.712626400000001</v>
      </c>
      <c r="F31" s="602">
        <v>18.573001000000001</v>
      </c>
      <c r="G31" s="602">
        <v>12.922005600000228</v>
      </c>
      <c r="H31" s="602">
        <v>6.5042704000002507</v>
      </c>
      <c r="I31" s="602">
        <v>29.381206400000696</v>
      </c>
      <c r="J31" s="574">
        <v>69.71190340000048</v>
      </c>
    </row>
    <row r="32" spans="1:10" ht="28.5" customHeight="1">
      <c r="A32" s="761"/>
      <c r="B32" s="757" t="s">
        <v>653</v>
      </c>
      <c r="C32" s="597" t="s">
        <v>654</v>
      </c>
      <c r="D32" s="581" t="s">
        <v>291</v>
      </c>
      <c r="E32" s="593">
        <v>28.977516565961142</v>
      </c>
      <c r="F32" s="593">
        <v>20.698226118543673</v>
      </c>
      <c r="G32" s="593">
        <v>12.418935671126203</v>
      </c>
      <c r="H32" s="593">
        <v>8.2792904474174698</v>
      </c>
      <c r="I32" s="593">
        <v>28.977516565961142</v>
      </c>
      <c r="J32" s="574">
        <v>70.373968803048484</v>
      </c>
    </row>
    <row r="33" spans="1:10" ht="14.4" customHeight="1">
      <c r="A33" s="761"/>
      <c r="B33" s="758"/>
      <c r="C33" s="563" t="s">
        <v>655</v>
      </c>
      <c r="D33" s="564" t="s">
        <v>389</v>
      </c>
      <c r="E33" s="603">
        <v>0.1</v>
      </c>
      <c r="F33" s="603">
        <v>0.1</v>
      </c>
      <c r="G33" s="603">
        <v>0.1</v>
      </c>
      <c r="H33" s="603">
        <v>0.1</v>
      </c>
      <c r="I33" s="603">
        <v>0.1</v>
      </c>
      <c r="J33" s="574">
        <v>0.4</v>
      </c>
    </row>
    <row r="34" spans="1:10" ht="14.4" customHeight="1">
      <c r="A34" s="761"/>
      <c r="B34" s="758"/>
      <c r="C34" s="563" t="s">
        <v>656</v>
      </c>
      <c r="D34" s="564" t="s">
        <v>291</v>
      </c>
      <c r="E34" s="600">
        <v>31.712626400000001</v>
      </c>
      <c r="F34" s="600">
        <v>18.573001000000001</v>
      </c>
      <c r="G34" s="600">
        <v>12.922005600000228</v>
      </c>
      <c r="H34" s="600">
        <v>6.5042704000002507</v>
      </c>
      <c r="I34" s="600">
        <v>29.381206400000696</v>
      </c>
      <c r="J34" s="574">
        <v>69.71190340000048</v>
      </c>
    </row>
    <row r="35" spans="1:10" ht="15" customHeight="1" thickBot="1">
      <c r="A35" s="761"/>
      <c r="B35" s="759"/>
      <c r="C35" s="598" t="s">
        <v>221</v>
      </c>
      <c r="D35" s="568" t="s">
        <v>291</v>
      </c>
      <c r="E35" s="596">
        <v>31.712626400000001</v>
      </c>
      <c r="F35" s="596">
        <v>20.698226118543673</v>
      </c>
      <c r="G35" s="596">
        <v>12.922005600000228</v>
      </c>
      <c r="H35" s="596">
        <v>8.2792904474174698</v>
      </c>
      <c r="I35" s="596">
        <v>29.381206400000696</v>
      </c>
      <c r="J35" s="574">
        <v>73.612148565961377</v>
      </c>
    </row>
    <row r="36" spans="1:10" ht="22.5" customHeight="1" thickTop="1">
      <c r="A36" s="761"/>
      <c r="B36" s="757" t="s">
        <v>657</v>
      </c>
      <c r="C36" s="597" t="s">
        <v>658</v>
      </c>
      <c r="D36" s="581" t="s">
        <v>223</v>
      </c>
      <c r="E36" s="593" t="s">
        <v>44</v>
      </c>
      <c r="F36" s="593" t="s">
        <v>44</v>
      </c>
      <c r="G36" s="593" t="s">
        <v>44</v>
      </c>
      <c r="H36" s="593" t="s">
        <v>44</v>
      </c>
      <c r="I36" s="593" t="s">
        <v>44</v>
      </c>
      <c r="J36" s="555">
        <v>0</v>
      </c>
    </row>
    <row r="37" spans="1:10" ht="22.5" customHeight="1">
      <c r="A37" s="761"/>
      <c r="B37" s="758"/>
      <c r="C37" s="563" t="s">
        <v>642</v>
      </c>
      <c r="D37" s="564" t="s">
        <v>223</v>
      </c>
      <c r="E37" s="600" t="s">
        <v>44</v>
      </c>
      <c r="F37" s="600" t="s">
        <v>44</v>
      </c>
      <c r="G37" s="600" t="s">
        <v>44</v>
      </c>
      <c r="H37" s="600" t="s">
        <v>44</v>
      </c>
      <c r="I37" s="600" t="s">
        <v>44</v>
      </c>
      <c r="J37" s="574">
        <v>0</v>
      </c>
    </row>
    <row r="38" spans="1:10" ht="22.5" customHeight="1">
      <c r="A38" s="761"/>
      <c r="B38" s="758"/>
      <c r="C38" s="563" t="s">
        <v>659</v>
      </c>
      <c r="D38" s="564" t="s">
        <v>223</v>
      </c>
      <c r="E38" s="600" t="s">
        <v>44</v>
      </c>
      <c r="F38" s="600" t="s">
        <v>44</v>
      </c>
      <c r="G38" s="600" t="s">
        <v>44</v>
      </c>
      <c r="H38" s="600" t="s">
        <v>44</v>
      </c>
      <c r="I38" s="600" t="s">
        <v>44</v>
      </c>
      <c r="J38" s="574">
        <v>0</v>
      </c>
    </row>
    <row r="39" spans="1:10" ht="22.5" customHeight="1">
      <c r="A39" s="761"/>
      <c r="B39" s="758"/>
      <c r="C39" s="563" t="s">
        <v>645</v>
      </c>
      <c r="D39" s="564" t="s">
        <v>223</v>
      </c>
      <c r="E39" s="600">
        <v>367.64</v>
      </c>
      <c r="F39" s="600">
        <v>225.1</v>
      </c>
      <c r="G39" s="600">
        <v>151.56000000000205</v>
      </c>
      <c r="H39" s="600">
        <v>81.040000000002493</v>
      </c>
      <c r="I39" s="600">
        <v>346.64000000000635</v>
      </c>
      <c r="J39" s="574">
        <v>825.34000000000447</v>
      </c>
    </row>
    <row r="40" spans="1:10" ht="22.5" customHeight="1">
      <c r="A40" s="761"/>
      <c r="B40" s="758"/>
      <c r="C40" s="563" t="s">
        <v>660</v>
      </c>
      <c r="D40" s="564" t="s">
        <v>223</v>
      </c>
      <c r="E40" s="600" t="s">
        <v>44</v>
      </c>
      <c r="F40" s="600" t="s">
        <v>44</v>
      </c>
      <c r="G40" s="600" t="s">
        <v>44</v>
      </c>
      <c r="H40" s="600" t="s">
        <v>44</v>
      </c>
      <c r="I40" s="600" t="s">
        <v>44</v>
      </c>
      <c r="J40" s="574">
        <v>0</v>
      </c>
    </row>
    <row r="41" spans="1:10" ht="22.5" customHeight="1" thickBot="1">
      <c r="A41" s="761"/>
      <c r="B41" s="759"/>
      <c r="C41" s="598" t="s">
        <v>648</v>
      </c>
      <c r="D41" s="568" t="s">
        <v>223</v>
      </c>
      <c r="E41" s="596" t="s">
        <v>44</v>
      </c>
      <c r="F41" s="596" t="s">
        <v>44</v>
      </c>
      <c r="G41" s="596" t="s">
        <v>44</v>
      </c>
      <c r="H41" s="596" t="s">
        <v>44</v>
      </c>
      <c r="I41" s="596" t="s">
        <v>44</v>
      </c>
      <c r="J41" s="574">
        <v>0</v>
      </c>
    </row>
    <row r="42" spans="1:10" ht="26.25" customHeight="1" thickBot="1">
      <c r="A42" s="761"/>
      <c r="B42" s="757" t="s">
        <v>661</v>
      </c>
      <c r="C42" s="597" t="s">
        <v>662</v>
      </c>
      <c r="D42" s="581" t="s">
        <v>223</v>
      </c>
      <c r="E42" s="596">
        <v>84</v>
      </c>
      <c r="F42" s="604">
        <v>60</v>
      </c>
      <c r="G42" s="604">
        <v>36</v>
      </c>
      <c r="H42" s="604">
        <v>24</v>
      </c>
      <c r="I42" s="604">
        <v>84</v>
      </c>
      <c r="J42" s="574">
        <v>204</v>
      </c>
    </row>
    <row r="43" spans="1:10" ht="27.75" customHeight="1" thickBot="1">
      <c r="A43" s="761"/>
      <c r="B43" s="759"/>
      <c r="C43" s="598" t="s">
        <v>663</v>
      </c>
      <c r="D43" s="568" t="s">
        <v>223</v>
      </c>
      <c r="E43" s="596" t="s">
        <v>44</v>
      </c>
      <c r="F43" s="605" t="s">
        <v>44</v>
      </c>
      <c r="G43" s="605" t="s">
        <v>44</v>
      </c>
      <c r="H43" s="605" t="s">
        <v>44</v>
      </c>
      <c r="I43" s="605" t="s">
        <v>44</v>
      </c>
      <c r="J43" s="574">
        <v>0</v>
      </c>
    </row>
    <row r="44" spans="1:10" ht="14.4" customHeight="1">
      <c r="A44" s="761"/>
      <c r="B44" s="757" t="s">
        <v>664</v>
      </c>
      <c r="C44" s="597" t="s">
        <v>434</v>
      </c>
      <c r="D44" s="581" t="s">
        <v>419</v>
      </c>
      <c r="E44" s="606" t="s">
        <v>665</v>
      </c>
      <c r="F44" s="606" t="s">
        <v>665</v>
      </c>
      <c r="G44" s="606" t="s">
        <v>665</v>
      </c>
      <c r="H44" s="606" t="s">
        <v>665</v>
      </c>
      <c r="I44" s="606" t="s">
        <v>665</v>
      </c>
      <c r="J44" s="574">
        <v>0</v>
      </c>
    </row>
    <row r="45" spans="1:10" ht="30" customHeight="1">
      <c r="A45" s="761"/>
      <c r="B45" s="758"/>
      <c r="C45" s="563" t="s">
        <v>666</v>
      </c>
      <c r="D45" s="564" t="s">
        <v>291</v>
      </c>
      <c r="E45" s="600" t="s">
        <v>44</v>
      </c>
      <c r="F45" s="600" t="s">
        <v>44</v>
      </c>
      <c r="G45" s="600" t="s">
        <v>44</v>
      </c>
      <c r="H45" s="600" t="s">
        <v>44</v>
      </c>
      <c r="I45" s="600">
        <v>12.6</v>
      </c>
      <c r="J45" s="574">
        <v>0</v>
      </c>
    </row>
    <row r="46" spans="1:10" ht="30" customHeight="1">
      <c r="A46" s="761"/>
      <c r="B46" s="758"/>
      <c r="C46" s="563" t="s">
        <v>667</v>
      </c>
      <c r="D46" s="564" t="s">
        <v>291</v>
      </c>
      <c r="E46" s="600" t="s">
        <v>44</v>
      </c>
      <c r="F46" s="600" t="s">
        <v>44</v>
      </c>
      <c r="G46" s="600" t="s">
        <v>44</v>
      </c>
      <c r="H46" s="600" t="s">
        <v>44</v>
      </c>
      <c r="I46" s="600" t="s">
        <v>44</v>
      </c>
      <c r="J46" s="574">
        <v>0</v>
      </c>
    </row>
    <row r="47" spans="1:10" ht="30" customHeight="1">
      <c r="A47" s="761"/>
      <c r="B47" s="758"/>
      <c r="C47" s="567" t="s">
        <v>668</v>
      </c>
      <c r="D47" s="607" t="s">
        <v>389</v>
      </c>
      <c r="E47" s="608">
        <v>30</v>
      </c>
      <c r="F47" s="608">
        <v>30</v>
      </c>
      <c r="G47" s="608">
        <v>30</v>
      </c>
      <c r="H47" s="608">
        <v>30</v>
      </c>
      <c r="I47" s="608">
        <v>30</v>
      </c>
      <c r="J47" s="574"/>
    </row>
    <row r="48" spans="1:10" ht="15" customHeight="1" thickBot="1">
      <c r="A48" s="761"/>
      <c r="B48" s="759"/>
      <c r="C48" s="598" t="s">
        <v>669</v>
      </c>
      <c r="D48" s="568" t="s">
        <v>291</v>
      </c>
      <c r="E48" s="596">
        <v>0</v>
      </c>
      <c r="F48" s="596">
        <v>0</v>
      </c>
      <c r="G48" s="596">
        <v>0</v>
      </c>
      <c r="H48" s="596">
        <v>0</v>
      </c>
      <c r="I48" s="596">
        <v>16.38</v>
      </c>
      <c r="J48" s="574">
        <v>0</v>
      </c>
    </row>
    <row r="49" spans="1:13" ht="15" customHeight="1" thickBot="1">
      <c r="A49" s="761"/>
      <c r="B49" s="609"/>
      <c r="C49" s="610" t="s">
        <v>670</v>
      </c>
      <c r="D49" s="572"/>
      <c r="E49" s="611"/>
      <c r="F49" s="611"/>
      <c r="G49" s="611"/>
      <c r="H49" s="611"/>
      <c r="I49" s="611"/>
      <c r="J49" s="574">
        <v>0</v>
      </c>
    </row>
    <row r="50" spans="1:13" ht="25.5" customHeight="1">
      <c r="A50" s="761"/>
      <c r="B50" s="757" t="s">
        <v>671</v>
      </c>
      <c r="C50" s="597" t="s">
        <v>640</v>
      </c>
      <c r="D50" s="581" t="s">
        <v>291</v>
      </c>
      <c r="E50" s="593" t="s">
        <v>44</v>
      </c>
      <c r="F50" s="593" t="s">
        <v>44</v>
      </c>
      <c r="G50" s="593" t="s">
        <v>44</v>
      </c>
      <c r="H50" s="593" t="s">
        <v>44</v>
      </c>
      <c r="I50" s="593" t="s">
        <v>44</v>
      </c>
      <c r="J50" s="574">
        <v>0</v>
      </c>
      <c r="L50" s="557">
        <v>0</v>
      </c>
      <c r="M50" s="557">
        <v>0</v>
      </c>
    </row>
    <row r="51" spans="1:13" ht="25.5" customHeight="1">
      <c r="A51" s="761"/>
      <c r="B51" s="758"/>
      <c r="C51" s="563" t="s">
        <v>641</v>
      </c>
      <c r="D51" s="564" t="s">
        <v>291</v>
      </c>
      <c r="E51" s="600" t="s">
        <v>44</v>
      </c>
      <c r="F51" s="600" t="s">
        <v>44</v>
      </c>
      <c r="G51" s="600" t="s">
        <v>44</v>
      </c>
      <c r="H51" s="600" t="s">
        <v>44</v>
      </c>
      <c r="I51" s="600" t="s">
        <v>44</v>
      </c>
      <c r="J51" s="574">
        <v>0</v>
      </c>
      <c r="L51" s="557">
        <v>0</v>
      </c>
    </row>
    <row r="52" spans="1:13" ht="25.5" customHeight="1">
      <c r="A52" s="761"/>
      <c r="B52" s="758"/>
      <c r="C52" s="563" t="s">
        <v>642</v>
      </c>
      <c r="D52" s="564" t="s">
        <v>291</v>
      </c>
      <c r="E52" s="600" t="s">
        <v>44</v>
      </c>
      <c r="F52" s="600" t="s">
        <v>44</v>
      </c>
      <c r="G52" s="600" t="s">
        <v>44</v>
      </c>
      <c r="H52" s="600" t="s">
        <v>44</v>
      </c>
      <c r="I52" s="600" t="s">
        <v>44</v>
      </c>
      <c r="J52" s="574">
        <v>0</v>
      </c>
      <c r="L52" s="557">
        <v>0</v>
      </c>
    </row>
    <row r="53" spans="1:13" ht="25.5" customHeight="1">
      <c r="A53" s="761"/>
      <c r="B53" s="758"/>
      <c r="C53" s="563" t="s">
        <v>643</v>
      </c>
      <c r="D53" s="564" t="s">
        <v>291</v>
      </c>
      <c r="E53" s="600" t="s">
        <v>44</v>
      </c>
      <c r="F53" s="600" t="s">
        <v>44</v>
      </c>
      <c r="G53" s="600" t="s">
        <v>44</v>
      </c>
      <c r="H53" s="600" t="s">
        <v>44</v>
      </c>
      <c r="I53" s="600" t="s">
        <v>44</v>
      </c>
      <c r="J53" s="574">
        <v>0</v>
      </c>
    </row>
    <row r="54" spans="1:13" ht="22.8" customHeight="1">
      <c r="A54" s="761"/>
      <c r="B54" s="758"/>
      <c r="C54" s="563" t="s">
        <v>644</v>
      </c>
      <c r="D54" s="564" t="s">
        <v>291</v>
      </c>
      <c r="E54" s="600" t="s">
        <v>44</v>
      </c>
      <c r="F54" s="600" t="s">
        <v>44</v>
      </c>
      <c r="G54" s="600" t="s">
        <v>44</v>
      </c>
      <c r="H54" s="600" t="s">
        <v>44</v>
      </c>
      <c r="I54" s="600" t="s">
        <v>44</v>
      </c>
      <c r="J54" s="574">
        <v>0</v>
      </c>
    </row>
    <row r="55" spans="1:13" ht="25.5" customHeight="1" thickBot="1">
      <c r="A55" s="761"/>
      <c r="B55" s="758"/>
      <c r="C55" s="563" t="s">
        <v>645</v>
      </c>
      <c r="D55" s="564" t="s">
        <v>291</v>
      </c>
      <c r="E55" s="600">
        <v>288.14874743403885</v>
      </c>
      <c r="F55" s="600">
        <v>165.03178388145631</v>
      </c>
      <c r="G55" s="600">
        <v>116.80112032887607</v>
      </c>
      <c r="H55" s="600">
        <v>56.763413552585035</v>
      </c>
      <c r="I55" s="600">
        <v>264.83454743404582</v>
      </c>
      <c r="J55" s="574">
        <v>626.74506519695626</v>
      </c>
    </row>
    <row r="56" spans="1:13" ht="25.5" hidden="1" customHeight="1">
      <c r="A56" s="761"/>
      <c r="B56" s="758"/>
      <c r="C56" s="563" t="s">
        <v>646</v>
      </c>
      <c r="D56" s="564" t="s">
        <v>291</v>
      </c>
      <c r="E56" s="600" t="s">
        <v>44</v>
      </c>
      <c r="F56" s="600" t="s">
        <v>44</v>
      </c>
      <c r="G56" s="600" t="s">
        <v>44</v>
      </c>
      <c r="H56" s="600" t="s">
        <v>44</v>
      </c>
      <c r="I56" s="600" t="s">
        <v>44</v>
      </c>
      <c r="J56" s="574">
        <v>0</v>
      </c>
    </row>
    <row r="57" spans="1:13" ht="25.5" hidden="1" customHeight="1">
      <c r="A57" s="761"/>
      <c r="B57" s="758"/>
      <c r="C57" s="563" t="s">
        <v>647</v>
      </c>
      <c r="D57" s="564" t="s">
        <v>291</v>
      </c>
      <c r="E57" s="600" t="s">
        <v>44</v>
      </c>
      <c r="F57" s="600" t="s">
        <v>44</v>
      </c>
      <c r="G57" s="600" t="s">
        <v>44</v>
      </c>
      <c r="H57" s="600" t="s">
        <v>44</v>
      </c>
      <c r="I57" s="600" t="s">
        <v>44</v>
      </c>
      <c r="J57" s="574">
        <v>0</v>
      </c>
    </row>
    <row r="58" spans="1:13" ht="25.5" hidden="1" customHeight="1">
      <c r="A58" s="761"/>
      <c r="B58" s="758"/>
      <c r="C58" s="563" t="s">
        <v>648</v>
      </c>
      <c r="D58" s="564" t="s">
        <v>291</v>
      </c>
      <c r="E58" s="600" t="s">
        <v>44</v>
      </c>
      <c r="F58" s="600" t="s">
        <v>44</v>
      </c>
      <c r="G58" s="600" t="s">
        <v>44</v>
      </c>
      <c r="H58" s="600" t="s">
        <v>44</v>
      </c>
      <c r="I58" s="600" t="s">
        <v>44</v>
      </c>
      <c r="J58" s="574">
        <v>0</v>
      </c>
      <c r="K58" s="557">
        <v>626.74506519695626</v>
      </c>
    </row>
    <row r="59" spans="1:13" ht="25.5" hidden="1" customHeight="1">
      <c r="A59" s="761"/>
      <c r="B59" s="758"/>
      <c r="C59" s="563" t="s">
        <v>649</v>
      </c>
      <c r="D59" s="564" t="s">
        <v>291</v>
      </c>
      <c r="E59" s="600" t="s">
        <v>44</v>
      </c>
      <c r="F59" s="600" t="s">
        <v>44</v>
      </c>
      <c r="G59" s="600" t="s">
        <v>44</v>
      </c>
      <c r="H59" s="600" t="s">
        <v>44</v>
      </c>
      <c r="I59" s="600" t="s">
        <v>44</v>
      </c>
      <c r="J59" s="574">
        <v>0</v>
      </c>
    </row>
    <row r="60" spans="1:13" ht="25.5" hidden="1" customHeight="1">
      <c r="A60" s="761"/>
      <c r="B60" s="758"/>
      <c r="C60" s="563" t="s">
        <v>650</v>
      </c>
      <c r="D60" s="564" t="s">
        <v>291</v>
      </c>
      <c r="E60" s="600" t="s">
        <v>44</v>
      </c>
      <c r="F60" s="600" t="s">
        <v>44</v>
      </c>
      <c r="G60" s="600" t="s">
        <v>44</v>
      </c>
      <c r="H60" s="600" t="s">
        <v>44</v>
      </c>
      <c r="I60" s="600" t="s">
        <v>44</v>
      </c>
      <c r="J60" s="574">
        <v>0</v>
      </c>
    </row>
    <row r="61" spans="1:13" ht="25.5" hidden="1" customHeight="1">
      <c r="A61" s="761"/>
      <c r="B61" s="759"/>
      <c r="C61" s="598" t="s">
        <v>651</v>
      </c>
      <c r="D61" s="568" t="s">
        <v>291</v>
      </c>
      <c r="E61" s="596" t="s">
        <v>44</v>
      </c>
      <c r="F61" s="596" t="s">
        <v>44</v>
      </c>
      <c r="G61" s="596" t="s">
        <v>44</v>
      </c>
      <c r="H61" s="596" t="s">
        <v>44</v>
      </c>
      <c r="I61" s="596" t="s">
        <v>44</v>
      </c>
      <c r="J61" s="574">
        <v>0</v>
      </c>
    </row>
    <row r="62" spans="1:13" ht="15" customHeight="1" thickBot="1">
      <c r="A62" s="761"/>
      <c r="B62" s="753" t="s">
        <v>672</v>
      </c>
      <c r="C62" s="754"/>
      <c r="D62" s="586" t="s">
        <v>673</v>
      </c>
      <c r="E62" s="602">
        <v>23.87</v>
      </c>
      <c r="F62" s="602">
        <v>17.05</v>
      </c>
      <c r="G62" s="602">
        <v>10.23</v>
      </c>
      <c r="H62" s="602">
        <v>6.82</v>
      </c>
      <c r="I62" s="602">
        <v>23.87</v>
      </c>
      <c r="J62" s="574">
        <v>57.970000000000006</v>
      </c>
      <c r="K62" s="557">
        <v>2898.5000000000005</v>
      </c>
    </row>
    <row r="63" spans="1:13" ht="15" customHeight="1" thickBot="1">
      <c r="A63" s="762"/>
      <c r="B63" s="755" t="s">
        <v>674</v>
      </c>
      <c r="C63" s="756"/>
      <c r="D63" s="612" t="s">
        <v>419</v>
      </c>
      <c r="E63" s="613"/>
      <c r="F63" s="613"/>
      <c r="G63" s="613"/>
      <c r="H63" s="613"/>
      <c r="I63" s="613"/>
      <c r="J63" s="574">
        <v>0</v>
      </c>
    </row>
    <row r="64" spans="1:13" ht="14.4" thickTop="1">
      <c r="K64" s="557">
        <v>1739.1000000000001</v>
      </c>
    </row>
    <row r="65" spans="11:11">
      <c r="K65" s="557">
        <v>11188.210000000001</v>
      </c>
    </row>
  </sheetData>
  <mergeCells count="18">
    <mergeCell ref="A1:A63"/>
    <mergeCell ref="B1:C1"/>
    <mergeCell ref="B2:C2"/>
    <mergeCell ref="B3:B10"/>
    <mergeCell ref="B11:B12"/>
    <mergeCell ref="B13:C13"/>
    <mergeCell ref="B14:C14"/>
    <mergeCell ref="B15:B16"/>
    <mergeCell ref="B17:B18"/>
    <mergeCell ref="B19:B30"/>
    <mergeCell ref="B62:C62"/>
    <mergeCell ref="B63:C63"/>
    <mergeCell ref="B31:C31"/>
    <mergeCell ref="B32:B35"/>
    <mergeCell ref="B36:B41"/>
    <mergeCell ref="B42:B43"/>
    <mergeCell ref="B44:B48"/>
    <mergeCell ref="B50:B61"/>
  </mergeCells>
  <conditionalFormatting sqref="F15:H15">
    <cfRule type="expression" dxfId="2" priority="2">
      <formula>F17&gt;3.5</formula>
    </cfRule>
  </conditionalFormatting>
  <conditionalFormatting sqref="E15">
    <cfRule type="expression" dxfId="1" priority="3">
      <formula>E17&gt;3.5</formula>
    </cfRule>
  </conditionalFormatting>
  <conditionalFormatting sqref="I15">
    <cfRule type="expression" dxfId="0" priority="1">
      <formula>I17&gt;3.5</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ORÇAMENTO</vt:lpstr>
      <vt:lpstr>CRONOGRAMA</vt:lpstr>
      <vt:lpstr>MEMO PAV</vt:lpstr>
      <vt:lpstr>RECONSTRUÇAO</vt:lpstr>
      <vt:lpstr>DIMEN DREN</vt:lpstr>
      <vt:lpstr>MEMO DREN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dcterms:created xsi:type="dcterms:W3CDTF">2024-05-03T19:33:16Z</dcterms:created>
  <dcterms:modified xsi:type="dcterms:W3CDTF">2024-05-13T20:23:26Z</dcterms:modified>
</cp:coreProperties>
</file>